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ΣΤΑΤΙΣΤΙΚΑ\ΠΙΝΑΚΕΣ 4046\ΣΤΑΤΙΣΤΙΚΑ Ν.4046 ΕΤΟΣ 2023\Γ' ΤΡΙΜΗΝΟ 2023\"/>
    </mc:Choice>
  </mc:AlternateContent>
  <xr:revisionPtr revIDLastSave="0" documentId="13_ncr:1_{A2691239-2710-4B89-BCAD-1EA31013E033}" xr6:coauthVersionLast="36" xr6:coauthVersionMax="36" xr10:uidLastSave="{00000000-0000-0000-0000-000000000000}"/>
  <bookViews>
    <workbookView xWindow="405" yWindow="-15" windowWidth="19410" windowHeight="11010" tabRatio="855" activeTab="1" xr2:uid="{00000000-000D-0000-FFFF-FFFF00000000}"/>
  </bookViews>
  <sheets>
    <sheet name="Φύλλο1" sheetId="77" r:id="rId1"/>
    <sheet name="ΕΥΡΕΤΗΡΙΟ" sheetId="43" r:id="rId2"/>
    <sheet name="Δ. ΕΦ. ΑΘΗΝΩΝ" sheetId="3" r:id="rId3"/>
    <sheet name="Δ. ΕΦ. ΘΕΣΣΑΛΟΝΙΚΗΣ" sheetId="4" r:id="rId4"/>
    <sheet name="Δ. ΕΦ. ΚΟΜΟΤΗΝΗΣ" sheetId="6" r:id="rId5"/>
    <sheet name="Δ. ΕΦ. ΙΩΑΝΝΙΝΩΝ" sheetId="5" r:id="rId6"/>
    <sheet name="Δ. ΕΦ. ΛΑΡΙΣΑΣ" sheetId="44" r:id="rId7"/>
    <sheet name="Δ. ΕΦ. ΠΑΤΡΩΝ" sheetId="1" r:id="rId8"/>
    <sheet name="Δ. ΕΦ.ΠΕΙΡΑΙΩΣ" sheetId="7" r:id="rId9"/>
    <sheet name="Δ. ΕΦ. ΤΡΙΠΟΛΗΣ" sheetId="2" r:id="rId10"/>
    <sheet name="Δ. ΕΦ.ΧΑΝΙΩΝ" sheetId="8" r:id="rId11"/>
    <sheet name="ΣΥΝΟΛΙΚΟΣ ΠΙΝΑΚΑΣ Δ.ΕΦΕΤΕΙΩΝ  " sheetId="9" r:id="rId12"/>
    <sheet name="Δ. ΠΡΩΤ.ΑΓΡΙΝΙΟΥ" sheetId="11" r:id="rId13"/>
    <sheet name="Δ. ΠΡΩΤ.ΑΘΗΝΩΝ" sheetId="45" r:id="rId14"/>
    <sheet name="Δ. ΠΡΩΤ.ΑΛΕΞΑΝΔΡΟΥΠΟΛΗΣ" sheetId="46" r:id="rId15"/>
    <sheet name="Δ. ΠΡΩΤ.ΒΕΡΟΙΑΣ" sheetId="48" r:id="rId16"/>
    <sheet name="Δ. ΠΡΩΤ.ΒΟΛΟΥ" sheetId="49" r:id="rId17"/>
    <sheet name="Δ. ΠΡΩΤ.ΗΡΑΚΛΕΙΟΥ" sheetId="50" r:id="rId18"/>
    <sheet name="Δ. ΠΡΩΤ.ΘΕΣΣΑΛΟΝΙΚΗΣ" sheetId="52" r:id="rId19"/>
    <sheet name="Δ. ΠΡΩΤ.ΙΩΑΝΝΙΝΩΝ" sheetId="53" r:id="rId20"/>
    <sheet name="Δ. ΠΡΩΤ.ΚΑΒΑΛΑΣ" sheetId="54" r:id="rId21"/>
    <sheet name="Δ. ΠΡΩΤ.ΚΑΛΑΜΑΤΑΣ" sheetId="55" r:id="rId22"/>
    <sheet name="Δ. ΠΡΩΤ.ΚΕΡΚΥΡΑΣ" sheetId="56" r:id="rId23"/>
    <sheet name="Δ. ΠΡΩΤ.ΚΟΖΑΝΗΣ" sheetId="51" r:id="rId24"/>
    <sheet name="Δ. ΠΡΩΤ.ΚΟΜΟΤΗΝΗΣ" sheetId="57" r:id="rId25"/>
    <sheet name="Δ. ΠΡΩΤ.ΚΟΡΙΝΘΟΥ" sheetId="58" r:id="rId26"/>
    <sheet name="Δ. ΠΡΩΤ.ΛΑΜΙΑΣ" sheetId="59" r:id="rId27"/>
    <sheet name="Δ. ΠΡΩΤ.ΛΑΡΙΣΑΣ" sheetId="60" r:id="rId28"/>
    <sheet name="Δ. ΠΡΩΤ.ΛΙΒΑΔΕΙΑΣ" sheetId="61" r:id="rId29"/>
    <sheet name="Δ. ΠΡΩΤ.ΜΕΣΟΛΟΓΓΙΟΥ" sheetId="62" r:id="rId30"/>
    <sheet name="Δ. ΠΡΩΤ.ΜΥΤΙΛΗΝΗΣ" sheetId="63" r:id="rId31"/>
    <sheet name="Δ. ΠΡΩΤ.ΝΑΥΠΛΙΟΥ" sheetId="64" r:id="rId32"/>
    <sheet name="Δ. ΠΡΩΤ.ΠΑΤΡΩΝ" sheetId="65" r:id="rId33"/>
    <sheet name="Δ. ΠΡΩΤ.ΠΕΙΡΑΙΩΣ" sheetId="66" r:id="rId34"/>
    <sheet name="Δ. ΠΡΩΤ.ΠΥΡΓΟΥ" sheetId="67" r:id="rId35"/>
    <sheet name="Δ. ΠΡΩΤ.ΡΟΔΟΥ" sheetId="68" r:id="rId36"/>
    <sheet name="Δ. ΠΡΩΤ.ΣΕΡΡΩΝ" sheetId="69" r:id="rId37"/>
    <sheet name="Δ. ΠΡΩΤ.ΣΥΡΟΥ" sheetId="70" r:id="rId38"/>
    <sheet name="Δ. ΠΡΩΤ.ΤΡΙΚΑΛΩΝ" sheetId="72" r:id="rId39"/>
    <sheet name="Δ. ΠΡΩΤ.ΤΡΙΠΟΛΗΣ" sheetId="71" r:id="rId40"/>
    <sheet name="Δ. ΠΡΩΤ.ΧΑΛΚΙΔΟΣ" sheetId="73" r:id="rId41"/>
    <sheet name="Δ. ΠΡΩΤ.ΧΑΝΙΩΝ" sheetId="74" r:id="rId42"/>
    <sheet name="ΣΥΝΟΛΙΚΟΣ ΠΙΝ. Δ.ΠΡΩΤΟΔΙΚΕΙΩΝ" sheetId="42" r:id="rId43"/>
  </sheets>
  <definedNames>
    <definedName name="Excel_BuiltIn_Print_Area_2_1">#REF!</definedName>
    <definedName name="_xlnm.Print_Area" localSheetId="2">'Δ. ΕΦ. ΑΘΗΝΩΝ'!$A$1:$P$37</definedName>
    <definedName name="_xlnm.Print_Area" localSheetId="3">'Δ. ΕΦ. ΘΕΣΣΑΛΟΝΙΚΗΣ'!$A$1:$P$37</definedName>
    <definedName name="_xlnm.Print_Area" localSheetId="5">'Δ. ΕΦ. ΙΩΑΝΝΙΝΩΝ'!$A$1:$P$37</definedName>
    <definedName name="_xlnm.Print_Area" localSheetId="4">'Δ. ΕΦ. ΚΟΜΟΤΗΝΗΣ'!$A$1:$P$37</definedName>
    <definedName name="_xlnm.Print_Area" localSheetId="6">'Δ. ΕΦ. ΛΑΡΙΣΑΣ'!$A$1:$P$37</definedName>
    <definedName name="_xlnm.Print_Area" localSheetId="8">'Δ. ΕΦ.ΠΕΙΡΑΙΩΣ'!$A$1:$P$37</definedName>
    <definedName name="_xlnm.Print_Area" localSheetId="10">'Δ. ΕΦ.ΧΑΝΙΩΝ'!$A$1:$P$37</definedName>
    <definedName name="_xlnm.Print_Area" localSheetId="12">'Δ. ΠΡΩΤ.ΑΓΡΙΝΙΟΥ'!$A$1:$P$37</definedName>
    <definedName name="_xlnm.Print_Area" localSheetId="13">'Δ. ΠΡΩΤ.ΑΘΗΝΩΝ'!$A$1:$P$37</definedName>
    <definedName name="_xlnm.Print_Area" localSheetId="14">'Δ. ΠΡΩΤ.ΑΛΕΞΑΝΔΡΟΥΠΟΛΗΣ'!$A$1:$P$37</definedName>
    <definedName name="_xlnm.Print_Area" localSheetId="15">'Δ. ΠΡΩΤ.ΒΕΡΟΙΑΣ'!$A$1:$P$37</definedName>
    <definedName name="_xlnm.Print_Area" localSheetId="16">'Δ. ΠΡΩΤ.ΒΟΛΟΥ'!$A$1:$P$37</definedName>
    <definedName name="_xlnm.Print_Area" localSheetId="17">'Δ. ΠΡΩΤ.ΗΡΑΚΛΕΙΟΥ'!$A$1:$P$37</definedName>
    <definedName name="_xlnm.Print_Area" localSheetId="18">'Δ. ΠΡΩΤ.ΘΕΣΣΑΛΟΝΙΚΗΣ'!$A$1:$P$37</definedName>
    <definedName name="_xlnm.Print_Area" localSheetId="19">'Δ. ΠΡΩΤ.ΙΩΑΝΝΙΝΩΝ'!$A$1:$P$37</definedName>
    <definedName name="_xlnm.Print_Area" localSheetId="20">'Δ. ΠΡΩΤ.ΚΑΒΑΛΑΣ'!$A$1:$P$37</definedName>
    <definedName name="_xlnm.Print_Area" localSheetId="21">'Δ. ΠΡΩΤ.ΚΑΛΑΜΑΤΑΣ'!$A$1:$P$37</definedName>
    <definedName name="_xlnm.Print_Area" localSheetId="22">'Δ. ΠΡΩΤ.ΚΕΡΚΥΡΑΣ'!$A$1:$P$37</definedName>
    <definedName name="_xlnm.Print_Area" localSheetId="23">'Δ. ΠΡΩΤ.ΚΟΖΑΝΗΣ'!$A$1:$P$37</definedName>
    <definedName name="_xlnm.Print_Area" localSheetId="24">'Δ. ΠΡΩΤ.ΚΟΜΟΤΗΝΗΣ'!$A$1:$P$37</definedName>
    <definedName name="_xlnm.Print_Area" localSheetId="25">'Δ. ΠΡΩΤ.ΚΟΡΙΝΘΟΥ'!$A$1:$P$37</definedName>
    <definedName name="_xlnm.Print_Area" localSheetId="26">'Δ. ΠΡΩΤ.ΛΑΜΙΑΣ'!$A$1:$P$37</definedName>
    <definedName name="_xlnm.Print_Area" localSheetId="27">'Δ. ΠΡΩΤ.ΛΑΡΙΣΑΣ'!$A$1:$P$37</definedName>
    <definedName name="_xlnm.Print_Area" localSheetId="28">'Δ. ΠΡΩΤ.ΛΙΒΑΔΕΙΑΣ'!$A$1:$P$37</definedName>
    <definedName name="_xlnm.Print_Area" localSheetId="29">'Δ. ΠΡΩΤ.ΜΕΣΟΛΟΓΓΙΟΥ'!$A$1:$P$37</definedName>
    <definedName name="_xlnm.Print_Area" localSheetId="30">'Δ. ΠΡΩΤ.ΜΥΤΙΛΗΝΗΣ'!$A$1:$P$37</definedName>
    <definedName name="_xlnm.Print_Area" localSheetId="31">'Δ. ΠΡΩΤ.ΝΑΥΠΛΙΟΥ'!$A$1:$P$37</definedName>
    <definedName name="_xlnm.Print_Area" localSheetId="32">'Δ. ΠΡΩΤ.ΠΑΤΡΩΝ'!$A$1:$P$37</definedName>
    <definedName name="_xlnm.Print_Area" localSheetId="33">'Δ. ΠΡΩΤ.ΠΕΙΡΑΙΩΣ'!$A$1:$P$37</definedName>
    <definedName name="_xlnm.Print_Area" localSheetId="34">'Δ. ΠΡΩΤ.ΠΥΡΓΟΥ'!$A$1:$P$37</definedName>
    <definedName name="_xlnm.Print_Area" localSheetId="35">'Δ. ΠΡΩΤ.ΡΟΔΟΥ'!$A$1:$P$37</definedName>
    <definedName name="_xlnm.Print_Area" localSheetId="36">'Δ. ΠΡΩΤ.ΣΕΡΡΩΝ'!$A$1:$P$37</definedName>
    <definedName name="_xlnm.Print_Area" localSheetId="37">'Δ. ΠΡΩΤ.ΣΥΡΟΥ'!$A$1:$P$37</definedName>
    <definedName name="_xlnm.Print_Area" localSheetId="38">'Δ. ΠΡΩΤ.ΤΡΙΚΑΛΩΝ'!$A$1:$P$37</definedName>
    <definedName name="_xlnm.Print_Area" localSheetId="39">'Δ. ΠΡΩΤ.ΤΡΙΠΟΛΗΣ'!$A$1:$P$37</definedName>
    <definedName name="_xlnm.Print_Area" localSheetId="40">'Δ. ΠΡΩΤ.ΧΑΛΚΙΔΟΣ'!$A$1:$P$37</definedName>
    <definedName name="_xlnm.Print_Area" localSheetId="41">'Δ. ΠΡΩΤ.ΧΑΝΙΩΝ'!$A$1:$P$37</definedName>
    <definedName name="_xlnm.Print_Area" localSheetId="42">'ΣΥΝΟΛΙΚΟΣ ΠΙΝ. Δ.ΠΡΩΤΟΔΙΚΕΙΩΝ'!$A$1:$P$37</definedName>
    <definedName name="_xlnm.Print_Area" localSheetId="11">'ΣΥΝΟΛΙΚΟΣ ΠΙΝΑΚΑΣ Δ.ΕΦΕΤΕΙΩΝ  '!$A$1:$P$37</definedName>
    <definedName name="_xlnm.Print_Area" localSheetId="0">Φύλλο1!$A$1:$A$24</definedName>
    <definedName name="_xlnm.Print_Titles" localSheetId="2">'Δ. ΕΦ. ΑΘΗΝΩΝ'!$1:$1</definedName>
    <definedName name="_xlnm.Print_Titles" localSheetId="3">'Δ. ΕΦ. ΘΕΣΣΑΛΟΝΙΚΗΣ'!$1:$1</definedName>
    <definedName name="_xlnm.Print_Titles" localSheetId="5">'Δ. ΕΦ. ΙΩΑΝΝΙΝΩΝ'!$1:$1</definedName>
    <definedName name="_xlnm.Print_Titles" localSheetId="4">'Δ. ΕΦ. ΚΟΜΟΤΗΝΗΣ'!$1:$1</definedName>
    <definedName name="_xlnm.Print_Titles" localSheetId="6">'Δ. ΕΦ. ΛΑΡΙΣΑΣ'!$1:$1</definedName>
    <definedName name="_xlnm.Print_Titles" localSheetId="7">'Δ. ΕΦ. ΠΑΤΡΩΝ'!$1:$1</definedName>
    <definedName name="_xlnm.Print_Titles" localSheetId="9">'Δ. ΕΦ. ΤΡΙΠΟΛΗΣ'!$1:$1</definedName>
    <definedName name="_xlnm.Print_Titles" localSheetId="8">'Δ. ΕΦ.ΠΕΙΡΑΙΩΣ'!$1:$1</definedName>
    <definedName name="_xlnm.Print_Titles" localSheetId="10">'Δ. ΕΦ.ΧΑΝΙΩΝ'!$1:$1</definedName>
    <definedName name="_xlnm.Print_Titles" localSheetId="12">'Δ. ΠΡΩΤ.ΑΓΡΙΝΙΟΥ'!$1:$1</definedName>
    <definedName name="_xlnm.Print_Titles" localSheetId="13">'Δ. ΠΡΩΤ.ΑΘΗΝΩΝ'!$1:$1</definedName>
    <definedName name="_xlnm.Print_Titles" localSheetId="14">'Δ. ΠΡΩΤ.ΑΛΕΞΑΝΔΡΟΥΠΟΛΗΣ'!$1:$1</definedName>
    <definedName name="_xlnm.Print_Titles" localSheetId="15">'Δ. ΠΡΩΤ.ΒΕΡΟΙΑΣ'!$1:$1</definedName>
    <definedName name="_xlnm.Print_Titles" localSheetId="16">'Δ. ΠΡΩΤ.ΒΟΛΟΥ'!$1:$1</definedName>
    <definedName name="_xlnm.Print_Titles" localSheetId="17">'Δ. ΠΡΩΤ.ΗΡΑΚΛΕΙΟΥ'!$1:$1</definedName>
    <definedName name="_xlnm.Print_Titles" localSheetId="18">'Δ. ΠΡΩΤ.ΘΕΣΣΑΛΟΝΙΚΗΣ'!$1:$1</definedName>
    <definedName name="_xlnm.Print_Titles" localSheetId="19">'Δ. ΠΡΩΤ.ΙΩΑΝΝΙΝΩΝ'!$1:$1</definedName>
    <definedName name="_xlnm.Print_Titles" localSheetId="20">'Δ. ΠΡΩΤ.ΚΑΒΑΛΑΣ'!$1:$1</definedName>
    <definedName name="_xlnm.Print_Titles" localSheetId="21">'Δ. ΠΡΩΤ.ΚΑΛΑΜΑΤΑΣ'!$1:$1</definedName>
    <definedName name="_xlnm.Print_Titles" localSheetId="22">'Δ. ΠΡΩΤ.ΚΕΡΚΥΡΑΣ'!$1:$1</definedName>
    <definedName name="_xlnm.Print_Titles" localSheetId="23">'Δ. ΠΡΩΤ.ΚΟΖΑΝΗΣ'!$1:$1</definedName>
    <definedName name="_xlnm.Print_Titles" localSheetId="24">'Δ. ΠΡΩΤ.ΚΟΜΟΤΗΝΗΣ'!$1:$1</definedName>
    <definedName name="_xlnm.Print_Titles" localSheetId="25">'Δ. ΠΡΩΤ.ΚΟΡΙΝΘΟΥ'!$1:$1</definedName>
    <definedName name="_xlnm.Print_Titles" localSheetId="26">'Δ. ΠΡΩΤ.ΛΑΜΙΑΣ'!$1:$1</definedName>
    <definedName name="_xlnm.Print_Titles" localSheetId="27">'Δ. ΠΡΩΤ.ΛΑΡΙΣΑΣ'!$1:$1</definedName>
    <definedName name="_xlnm.Print_Titles" localSheetId="28">'Δ. ΠΡΩΤ.ΛΙΒΑΔΕΙΑΣ'!$1:$1</definedName>
    <definedName name="_xlnm.Print_Titles" localSheetId="29">'Δ. ΠΡΩΤ.ΜΕΣΟΛΟΓΓΙΟΥ'!$1:$1</definedName>
    <definedName name="_xlnm.Print_Titles" localSheetId="30">'Δ. ΠΡΩΤ.ΜΥΤΙΛΗΝΗΣ'!$1:$1</definedName>
    <definedName name="_xlnm.Print_Titles" localSheetId="31">'Δ. ΠΡΩΤ.ΝΑΥΠΛΙΟΥ'!$1:$1</definedName>
    <definedName name="_xlnm.Print_Titles" localSheetId="32">'Δ. ΠΡΩΤ.ΠΑΤΡΩΝ'!$1:$1</definedName>
    <definedName name="_xlnm.Print_Titles" localSheetId="33">'Δ. ΠΡΩΤ.ΠΕΙΡΑΙΩΣ'!$1:$1</definedName>
    <definedName name="_xlnm.Print_Titles" localSheetId="34">'Δ. ΠΡΩΤ.ΠΥΡΓΟΥ'!$1:$1</definedName>
    <definedName name="_xlnm.Print_Titles" localSheetId="35">'Δ. ΠΡΩΤ.ΡΟΔΟΥ'!$1:$1</definedName>
    <definedName name="_xlnm.Print_Titles" localSheetId="36">'Δ. ΠΡΩΤ.ΣΕΡΡΩΝ'!$1:$1</definedName>
    <definedName name="_xlnm.Print_Titles" localSheetId="37">'Δ. ΠΡΩΤ.ΣΥΡΟΥ'!$1:$1</definedName>
    <definedName name="_xlnm.Print_Titles" localSheetId="38">'Δ. ΠΡΩΤ.ΤΡΙΚΑΛΩΝ'!$1:$1</definedName>
    <definedName name="_xlnm.Print_Titles" localSheetId="39">'Δ. ΠΡΩΤ.ΤΡΙΠΟΛΗΣ'!$1:$1</definedName>
    <definedName name="_xlnm.Print_Titles" localSheetId="40">'Δ. ΠΡΩΤ.ΧΑΛΚΙΔΟΣ'!$1:$1</definedName>
    <definedName name="_xlnm.Print_Titles" localSheetId="41">'Δ. ΠΡΩΤ.ΧΑΝΙΩΝ'!$1:$1</definedName>
    <definedName name="_xlnm.Print_Titles" localSheetId="42">'ΣΥΝΟΛΙΚΟΣ ΠΙΝ. Δ.ΠΡΩΤΟΔΙΚΕΙΩΝ'!$1:$1</definedName>
    <definedName name="_xlnm.Print_Titles" localSheetId="11">'ΣΥΝΟΛΙΚΟΣ ΠΙΝΑΚΑΣ Δ.ΕΦΕΤΕΙΩΝ  '!$1:$1</definedName>
  </definedNames>
  <calcPr calcId="191029"/>
</workbook>
</file>

<file path=xl/calcChain.xml><?xml version="1.0" encoding="utf-8"?>
<calcChain xmlns="http://schemas.openxmlformats.org/spreadsheetml/2006/main">
  <c r="K14" i="6" l="1"/>
  <c r="B7" i="6"/>
  <c r="B6" i="6"/>
  <c r="E23" i="68" l="1"/>
  <c r="K8" i="68"/>
  <c r="J8" i="46"/>
  <c r="E23" i="55"/>
  <c r="E21" i="55"/>
  <c r="K8" i="55"/>
  <c r="K6" i="55"/>
  <c r="E23" i="51"/>
  <c r="K8" i="51"/>
  <c r="E16" i="74"/>
  <c r="F16" i="74" s="1"/>
  <c r="D16" i="74"/>
  <c r="E23" i="71" l="1"/>
  <c r="K8" i="71"/>
  <c r="H24" i="67" l="1"/>
  <c r="I24" i="67"/>
  <c r="J24" i="67"/>
  <c r="E23" i="65"/>
  <c r="K8" i="65"/>
  <c r="L17" i="65"/>
  <c r="M17" i="65"/>
  <c r="N17" i="65"/>
  <c r="O17" i="65"/>
  <c r="E6" i="65"/>
  <c r="F23" i="63" l="1"/>
  <c r="F22" i="63"/>
  <c r="F21" i="63"/>
  <c r="F15" i="63"/>
  <c r="E23" i="62"/>
  <c r="K8" i="62"/>
  <c r="J8" i="61"/>
  <c r="J6" i="60" l="1"/>
  <c r="J7" i="60"/>
  <c r="J8" i="60"/>
  <c r="E23" i="58" l="1"/>
  <c r="E24" i="58" s="1"/>
  <c r="K8" i="58"/>
  <c r="F23" i="58" l="1"/>
  <c r="E23" i="45"/>
  <c r="E21" i="45"/>
  <c r="K8" i="45"/>
  <c r="K6" i="45"/>
  <c r="K14" i="8" l="1"/>
  <c r="K8" i="2" l="1"/>
  <c r="K6" i="2"/>
  <c r="K8" i="56" l="1"/>
  <c r="K6" i="56"/>
  <c r="E23" i="50" l="1"/>
  <c r="E21" i="50"/>
  <c r="K9" i="50"/>
  <c r="L9" i="50"/>
  <c r="N23" i="48" l="1"/>
  <c r="C23" i="48"/>
  <c r="C21" i="48"/>
  <c r="L16" i="48"/>
  <c r="C16" i="48"/>
  <c r="C14" i="48"/>
  <c r="K8" i="48"/>
  <c r="K6" i="48"/>
  <c r="M8" i="48" l="1"/>
  <c r="L8" i="48"/>
  <c r="E6" i="50" l="1"/>
  <c r="E7" i="50"/>
  <c r="E8" i="50"/>
  <c r="F9" i="48"/>
  <c r="B14" i="42"/>
  <c r="C15" i="42"/>
  <c r="E14" i="42"/>
  <c r="O17" i="59"/>
  <c r="L16" i="42"/>
  <c r="L15" i="42"/>
  <c r="M15" i="42"/>
  <c r="I16" i="42"/>
  <c r="I14" i="42"/>
  <c r="G14" i="42"/>
  <c r="P22" i="57"/>
  <c r="D16" i="42"/>
  <c r="J17" i="56"/>
  <c r="G17" i="2"/>
  <c r="C14" i="42"/>
  <c r="M16" i="42"/>
  <c r="J16" i="42"/>
  <c r="D14" i="42"/>
  <c r="N23" i="42"/>
  <c r="B15" i="42"/>
  <c r="D15" i="42"/>
  <c r="E15" i="42"/>
  <c r="G15" i="42"/>
  <c r="H15" i="42"/>
  <c r="I15" i="42"/>
  <c r="J15" i="42"/>
  <c r="N15" i="42"/>
  <c r="O15" i="42"/>
  <c r="C16" i="42"/>
  <c r="E16" i="42"/>
  <c r="G16" i="42"/>
  <c r="H16" i="42"/>
  <c r="N16" i="42"/>
  <c r="O16" i="42"/>
  <c r="H14" i="42"/>
  <c r="J14" i="42"/>
  <c r="L14" i="42"/>
  <c r="M14" i="42"/>
  <c r="N14" i="42"/>
  <c r="O14" i="42"/>
  <c r="E6" i="3"/>
  <c r="B16" i="42" l="1"/>
  <c r="F16" i="5"/>
  <c r="K16" i="6"/>
  <c r="J6" i="6"/>
  <c r="P15" i="74"/>
  <c r="N8" i="74"/>
  <c r="J7" i="71"/>
  <c r="J6" i="67"/>
  <c r="K23" i="65"/>
  <c r="F14" i="64"/>
  <c r="F22" i="62"/>
  <c r="J7" i="62"/>
  <c r="P15" i="57"/>
  <c r="K15" i="57"/>
  <c r="F22" i="51"/>
  <c r="N7" i="56"/>
  <c r="N8" i="56"/>
  <c r="N6" i="56"/>
  <c r="J7" i="55"/>
  <c r="K22" i="54"/>
  <c r="J7" i="54"/>
  <c r="N6" i="49"/>
  <c r="K22" i="72"/>
  <c r="P21" i="11"/>
  <c r="P16" i="7"/>
  <c r="K23" i="60"/>
  <c r="K14" i="59"/>
  <c r="J8" i="57"/>
  <c r="J7" i="57"/>
  <c r="F21" i="49"/>
  <c r="F16" i="11"/>
  <c r="J7" i="8"/>
  <c r="F16" i="44"/>
  <c r="E7" i="44"/>
  <c r="F21" i="3"/>
  <c r="P22" i="7"/>
  <c r="E8" i="44"/>
  <c r="F16" i="3"/>
  <c r="F15" i="3"/>
  <c r="E25" i="9" l="1"/>
  <c r="B22" i="9"/>
  <c r="C22" i="9"/>
  <c r="D22" i="9"/>
  <c r="E22" i="9"/>
  <c r="G22" i="9"/>
  <c r="H22" i="9"/>
  <c r="I22" i="9"/>
  <c r="J22" i="9"/>
  <c r="L22" i="9"/>
  <c r="M22" i="9"/>
  <c r="N22" i="9"/>
  <c r="O22" i="9"/>
  <c r="B23" i="9"/>
  <c r="C23" i="9"/>
  <c r="D23" i="9"/>
  <c r="E23" i="9"/>
  <c r="G23" i="9"/>
  <c r="H23" i="9"/>
  <c r="I23" i="9"/>
  <c r="J23" i="9"/>
  <c r="L23" i="9"/>
  <c r="M23" i="9"/>
  <c r="N23" i="9"/>
  <c r="O23" i="9"/>
  <c r="C21" i="9"/>
  <c r="D21" i="9"/>
  <c r="E21" i="9"/>
  <c r="G21" i="9"/>
  <c r="H21" i="9"/>
  <c r="I21" i="9"/>
  <c r="J21" i="9"/>
  <c r="L21" i="9"/>
  <c r="M21" i="9"/>
  <c r="N21" i="9"/>
  <c r="O21" i="9"/>
  <c r="B21" i="9"/>
  <c r="B15" i="9"/>
  <c r="C15" i="9"/>
  <c r="D15" i="9"/>
  <c r="E15" i="9"/>
  <c r="G15" i="9"/>
  <c r="H15" i="9"/>
  <c r="I15" i="9"/>
  <c r="J15" i="9"/>
  <c r="L15" i="9"/>
  <c r="M15" i="9"/>
  <c r="N15" i="9"/>
  <c r="O15" i="9"/>
  <c r="B16" i="9"/>
  <c r="C16" i="9"/>
  <c r="D16" i="9"/>
  <c r="E16" i="9"/>
  <c r="G16" i="9"/>
  <c r="H16" i="9"/>
  <c r="I16" i="9"/>
  <c r="J16" i="9"/>
  <c r="L16" i="9"/>
  <c r="M16" i="9"/>
  <c r="N16" i="9"/>
  <c r="O16" i="9"/>
  <c r="C14" i="9"/>
  <c r="D14" i="9"/>
  <c r="E14" i="9"/>
  <c r="G14" i="9"/>
  <c r="H14" i="9"/>
  <c r="I14" i="9"/>
  <c r="J14" i="9"/>
  <c r="L14" i="9"/>
  <c r="M14" i="9"/>
  <c r="N14" i="9"/>
  <c r="O14" i="9"/>
  <c r="B14" i="9"/>
  <c r="B7" i="9"/>
  <c r="C7" i="9"/>
  <c r="D7" i="9"/>
  <c r="F7" i="9"/>
  <c r="G7" i="9"/>
  <c r="H7" i="9"/>
  <c r="I7" i="9"/>
  <c r="K7" i="9"/>
  <c r="L7" i="9"/>
  <c r="M7" i="9"/>
  <c r="B8" i="9"/>
  <c r="C8" i="9"/>
  <c r="D8" i="9"/>
  <c r="F8" i="9"/>
  <c r="G8" i="9"/>
  <c r="H8" i="9"/>
  <c r="I8" i="9"/>
  <c r="K8" i="9"/>
  <c r="L8" i="9"/>
  <c r="M8" i="9"/>
  <c r="C6" i="9"/>
  <c r="D6" i="9"/>
  <c r="F6" i="9"/>
  <c r="G6" i="9"/>
  <c r="H6" i="9"/>
  <c r="I6" i="9"/>
  <c r="K6" i="9"/>
  <c r="L6" i="9"/>
  <c r="M6" i="9"/>
  <c r="B6" i="9"/>
  <c r="L3" i="9"/>
  <c r="I3" i="9"/>
  <c r="K31" i="42"/>
  <c r="M31" i="42"/>
  <c r="M26" i="42"/>
  <c r="K26" i="42"/>
  <c r="E25" i="42"/>
  <c r="B22" i="42"/>
  <c r="C22" i="42"/>
  <c r="D22" i="42"/>
  <c r="E22" i="42"/>
  <c r="G22" i="42"/>
  <c r="H22" i="42"/>
  <c r="I22" i="42"/>
  <c r="J22" i="42"/>
  <c r="L22" i="42"/>
  <c r="M22" i="42"/>
  <c r="N22" i="42"/>
  <c r="O22" i="42"/>
  <c r="B23" i="42"/>
  <c r="C23" i="42"/>
  <c r="D23" i="42"/>
  <c r="E23" i="42"/>
  <c r="G23" i="42"/>
  <c r="H23" i="42"/>
  <c r="I23" i="42"/>
  <c r="J23" i="42"/>
  <c r="L23" i="42"/>
  <c r="M23" i="42"/>
  <c r="O23" i="42"/>
  <c r="C21" i="42"/>
  <c r="D21" i="42"/>
  <c r="E21" i="42"/>
  <c r="G21" i="42"/>
  <c r="H21" i="42"/>
  <c r="I21" i="42"/>
  <c r="J21" i="42"/>
  <c r="L21" i="42"/>
  <c r="M21" i="42"/>
  <c r="N21" i="42"/>
  <c r="O21" i="42"/>
  <c r="B21" i="42"/>
  <c r="B7" i="42"/>
  <c r="C7" i="42"/>
  <c r="D7" i="42"/>
  <c r="F7" i="42"/>
  <c r="G7" i="42"/>
  <c r="H7" i="42"/>
  <c r="I7" i="42"/>
  <c r="K7" i="42"/>
  <c r="L7" i="42"/>
  <c r="M7" i="42"/>
  <c r="B8" i="42"/>
  <c r="C8" i="42"/>
  <c r="D8" i="42"/>
  <c r="F8" i="42"/>
  <c r="G8" i="42"/>
  <c r="H8" i="42"/>
  <c r="I8" i="42"/>
  <c r="K8" i="42"/>
  <c r="L8" i="42"/>
  <c r="M8" i="42"/>
  <c r="C6" i="42"/>
  <c r="D6" i="42"/>
  <c r="F6" i="42"/>
  <c r="G6" i="42"/>
  <c r="H6" i="42"/>
  <c r="I6" i="42"/>
  <c r="K6" i="42"/>
  <c r="L6" i="42"/>
  <c r="M6" i="42"/>
  <c r="B6" i="42"/>
  <c r="L3" i="42"/>
  <c r="I3" i="42"/>
  <c r="O24" i="74"/>
  <c r="O24" i="72"/>
  <c r="O24" i="70"/>
  <c r="O24" i="69"/>
  <c r="O24" i="68"/>
  <c r="O24" i="67"/>
  <c r="O24" i="66"/>
  <c r="O24" i="65"/>
  <c r="O24" i="64"/>
  <c r="O24" i="62"/>
  <c r="O24" i="61"/>
  <c r="O24" i="60"/>
  <c r="O24" i="59"/>
  <c r="O24" i="58"/>
  <c r="O24" i="56"/>
  <c r="O24" i="53"/>
  <c r="O24" i="52"/>
  <c r="O24" i="50"/>
  <c r="O24" i="49"/>
  <c r="O24" i="48"/>
  <c r="O24" i="46"/>
  <c r="O24" i="45"/>
  <c r="O24" i="11"/>
  <c r="O24" i="73"/>
  <c r="O24" i="63"/>
  <c r="O24" i="51"/>
  <c r="O24" i="57"/>
  <c r="P22" i="54"/>
  <c r="F23" i="2"/>
  <c r="P15" i="2"/>
  <c r="F15" i="50"/>
  <c r="P21" i="74"/>
  <c r="O24" i="71"/>
  <c r="F23" i="72"/>
  <c r="F15" i="72"/>
  <c r="E6" i="72"/>
  <c r="K14" i="65"/>
  <c r="B17" i="64"/>
  <c r="C17" i="64"/>
  <c r="D17" i="64"/>
  <c r="E7" i="62"/>
  <c r="O17" i="61"/>
  <c r="F22" i="57"/>
  <c r="E6" i="58"/>
  <c r="J6" i="58"/>
  <c r="N6" i="58"/>
  <c r="E7" i="58"/>
  <c r="J7" i="58"/>
  <c r="N7" i="58"/>
  <c r="E8" i="58"/>
  <c r="J8" i="58"/>
  <c r="N8" i="58"/>
  <c r="B9" i="58"/>
  <c r="C9" i="58"/>
  <c r="D9" i="58"/>
  <c r="F9" i="58"/>
  <c r="G9" i="58"/>
  <c r="H9" i="58"/>
  <c r="I9" i="58"/>
  <c r="K9" i="58"/>
  <c r="L9" i="58"/>
  <c r="M9" i="58"/>
  <c r="F14" i="58"/>
  <c r="K14" i="58"/>
  <c r="P14" i="58"/>
  <c r="F15" i="58"/>
  <c r="K15" i="58"/>
  <c r="P15" i="58"/>
  <c r="F16" i="58"/>
  <c r="K16" i="58"/>
  <c r="P16" i="58"/>
  <c r="B17" i="58"/>
  <c r="C17" i="58"/>
  <c r="D17" i="58"/>
  <c r="E17" i="58"/>
  <c r="G17" i="58"/>
  <c r="H17" i="58"/>
  <c r="I17" i="58"/>
  <c r="J17" i="58"/>
  <c r="L17" i="58"/>
  <c r="M17" i="58"/>
  <c r="N17" i="58"/>
  <c r="O17" i="58"/>
  <c r="F21" i="58"/>
  <c r="K21" i="58"/>
  <c r="P21" i="58"/>
  <c r="F22" i="58"/>
  <c r="K22" i="58"/>
  <c r="P22" i="58"/>
  <c r="K23" i="58"/>
  <c r="P23" i="58"/>
  <c r="B24" i="58"/>
  <c r="C24" i="58"/>
  <c r="D24" i="58"/>
  <c r="G24" i="58"/>
  <c r="H24" i="58"/>
  <c r="I24" i="58"/>
  <c r="J24" i="58"/>
  <c r="L24" i="58"/>
  <c r="M24" i="58"/>
  <c r="N24" i="58"/>
  <c r="E37" i="58"/>
  <c r="F37" i="58"/>
  <c r="G37" i="58"/>
  <c r="K22" i="51"/>
  <c r="K16" i="8"/>
  <c r="E6" i="8"/>
  <c r="K23" i="44"/>
  <c r="K15" i="44"/>
  <c r="F15" i="44"/>
  <c r="F22" i="48"/>
  <c r="K22" i="45"/>
  <c r="E6" i="11"/>
  <c r="K15" i="8"/>
  <c r="F15" i="8"/>
  <c r="P21" i="2"/>
  <c r="F15" i="2"/>
  <c r="K15" i="2"/>
  <c r="E6" i="2"/>
  <c r="N8" i="2"/>
  <c r="N7" i="54"/>
  <c r="O7" i="58" l="1"/>
  <c r="O6" i="58"/>
  <c r="O8" i="58"/>
  <c r="O24" i="42"/>
  <c r="P24" i="58"/>
  <c r="K24" i="58"/>
  <c r="F24" i="58"/>
  <c r="P17" i="58"/>
  <c r="K17" i="58"/>
  <c r="F17" i="58"/>
  <c r="N9" i="58"/>
  <c r="J9" i="58"/>
  <c r="E9" i="58"/>
  <c r="J8" i="52"/>
  <c r="K15" i="7"/>
  <c r="F15" i="7"/>
  <c r="K15" i="1"/>
  <c r="F15" i="1"/>
  <c r="K15" i="6"/>
  <c r="F15" i="6"/>
  <c r="K15" i="4"/>
  <c r="K15" i="5"/>
  <c r="F15" i="5"/>
  <c r="F15" i="4"/>
  <c r="F21" i="5"/>
  <c r="E6" i="5"/>
  <c r="J6" i="5"/>
  <c r="N6" i="5"/>
  <c r="E7" i="5"/>
  <c r="J7" i="5"/>
  <c r="N7" i="5"/>
  <c r="E8" i="5"/>
  <c r="J8" i="5"/>
  <c r="N8" i="5"/>
  <c r="B9" i="5"/>
  <c r="C9" i="5"/>
  <c r="D9" i="5"/>
  <c r="F9" i="5"/>
  <c r="G9" i="5"/>
  <c r="H9" i="5"/>
  <c r="I9" i="5"/>
  <c r="K9" i="5"/>
  <c r="L9" i="5"/>
  <c r="M9" i="5"/>
  <c r="F14" i="5"/>
  <c r="K14" i="5"/>
  <c r="P14" i="5"/>
  <c r="P15" i="5"/>
  <c r="K16" i="5"/>
  <c r="P16" i="5"/>
  <c r="B17" i="5"/>
  <c r="C17" i="5"/>
  <c r="D17" i="5"/>
  <c r="E17" i="5"/>
  <c r="G17" i="5"/>
  <c r="H17" i="5"/>
  <c r="I17" i="5"/>
  <c r="J17" i="5"/>
  <c r="L17" i="5"/>
  <c r="M17" i="5"/>
  <c r="N17" i="5"/>
  <c r="O17" i="5"/>
  <c r="K21" i="5"/>
  <c r="P21" i="5"/>
  <c r="F22" i="5"/>
  <c r="K22" i="5"/>
  <c r="P22" i="5"/>
  <c r="F23" i="5"/>
  <c r="K23" i="5"/>
  <c r="P23" i="5"/>
  <c r="B24" i="5"/>
  <c r="C24" i="5"/>
  <c r="D24" i="5"/>
  <c r="E24" i="5"/>
  <c r="G24" i="5"/>
  <c r="H24" i="5"/>
  <c r="I24" i="5"/>
  <c r="J24" i="5"/>
  <c r="L24" i="5"/>
  <c r="M24" i="5"/>
  <c r="N24" i="5"/>
  <c r="O24" i="5"/>
  <c r="E37" i="5"/>
  <c r="F37" i="5"/>
  <c r="G37" i="5"/>
  <c r="K15" i="3"/>
  <c r="G37" i="8"/>
  <c r="F37" i="8"/>
  <c r="E37" i="8"/>
  <c r="O24" i="8"/>
  <c r="N24" i="8"/>
  <c r="M24" i="8"/>
  <c r="L24" i="8"/>
  <c r="J24" i="8"/>
  <c r="I24" i="8"/>
  <c r="H24" i="8"/>
  <c r="G24" i="8"/>
  <c r="E24" i="8"/>
  <c r="D24" i="8"/>
  <c r="C24" i="8"/>
  <c r="B24" i="8"/>
  <c r="P23" i="8"/>
  <c r="K23" i="8"/>
  <c r="F23" i="8"/>
  <c r="P22" i="8"/>
  <c r="K22" i="8"/>
  <c r="F22" i="8"/>
  <c r="P21" i="8"/>
  <c r="K21" i="8"/>
  <c r="F21" i="8"/>
  <c r="O17" i="8"/>
  <c r="N17" i="8"/>
  <c r="M17" i="8"/>
  <c r="L17" i="8"/>
  <c r="J17" i="8"/>
  <c r="I17" i="8"/>
  <c r="H17" i="8"/>
  <c r="G17" i="8"/>
  <c r="E17" i="8"/>
  <c r="D17" i="8"/>
  <c r="C17" i="8"/>
  <c r="B17" i="8"/>
  <c r="P16" i="8"/>
  <c r="F16" i="8"/>
  <c r="P15" i="8"/>
  <c r="P14" i="8"/>
  <c r="F14" i="8"/>
  <c r="M9" i="8"/>
  <c r="L9" i="8"/>
  <c r="K9" i="8"/>
  <c r="I9" i="8"/>
  <c r="H9" i="8"/>
  <c r="G9" i="8"/>
  <c r="F9" i="8"/>
  <c r="D9" i="8"/>
  <c r="C9" i="8"/>
  <c r="B9" i="8"/>
  <c r="N8" i="8"/>
  <c r="J8" i="8"/>
  <c r="E8" i="8"/>
  <c r="N7" i="8"/>
  <c r="E7" i="8"/>
  <c r="N6" i="8"/>
  <c r="J6" i="8"/>
  <c r="G37" i="2"/>
  <c r="F37" i="2"/>
  <c r="E37" i="2"/>
  <c r="O24" i="2"/>
  <c r="N24" i="2"/>
  <c r="M24" i="2"/>
  <c r="L24" i="2"/>
  <c r="J24" i="2"/>
  <c r="I24" i="2"/>
  <c r="H24" i="2"/>
  <c r="G24" i="2"/>
  <c r="E24" i="2"/>
  <c r="D24" i="2"/>
  <c r="C24" i="2"/>
  <c r="B24" i="2"/>
  <c r="P23" i="2"/>
  <c r="K23" i="2"/>
  <c r="P22" i="2"/>
  <c r="K22" i="2"/>
  <c r="F22" i="2"/>
  <c r="K21" i="2"/>
  <c r="F21" i="2"/>
  <c r="O17" i="2"/>
  <c r="N17" i="2"/>
  <c r="M17" i="2"/>
  <c r="L17" i="2"/>
  <c r="J17" i="2"/>
  <c r="I17" i="2"/>
  <c r="H17" i="2"/>
  <c r="E17" i="2"/>
  <c r="D17" i="2"/>
  <c r="C17" i="2"/>
  <c r="B17" i="2"/>
  <c r="P16" i="2"/>
  <c r="K16" i="2"/>
  <c r="F16" i="2"/>
  <c r="P14" i="2"/>
  <c r="K14" i="2"/>
  <c r="F14" i="2"/>
  <c r="M9" i="2"/>
  <c r="L9" i="2"/>
  <c r="K9" i="2"/>
  <c r="I9" i="2"/>
  <c r="H9" i="2"/>
  <c r="G9" i="2"/>
  <c r="F9" i="2"/>
  <c r="D9" i="2"/>
  <c r="C9" i="2"/>
  <c r="B9" i="2"/>
  <c r="J8" i="2"/>
  <c r="E8" i="2"/>
  <c r="N7" i="2"/>
  <c r="J7" i="2"/>
  <c r="E7" i="2"/>
  <c r="N6" i="2"/>
  <c r="J6" i="2"/>
  <c r="G37" i="7"/>
  <c r="F37" i="7"/>
  <c r="E37" i="7"/>
  <c r="O24" i="7"/>
  <c r="N24" i="7"/>
  <c r="M24" i="7"/>
  <c r="L24" i="7"/>
  <c r="J24" i="7"/>
  <c r="I24" i="7"/>
  <c r="H24" i="7"/>
  <c r="G24" i="7"/>
  <c r="E24" i="7"/>
  <c r="D24" i="7"/>
  <c r="C24" i="7"/>
  <c r="B24" i="7"/>
  <c r="P23" i="7"/>
  <c r="K23" i="7"/>
  <c r="F23" i="7"/>
  <c r="K22" i="7"/>
  <c r="F22" i="7"/>
  <c r="P21" i="7"/>
  <c r="K21" i="7"/>
  <c r="F21" i="7"/>
  <c r="O17" i="7"/>
  <c r="N17" i="7"/>
  <c r="M17" i="7"/>
  <c r="L17" i="7"/>
  <c r="J17" i="7"/>
  <c r="I17" i="7"/>
  <c r="H17" i="7"/>
  <c r="G17" i="7"/>
  <c r="E17" i="7"/>
  <c r="D17" i="7"/>
  <c r="C17" i="7"/>
  <c r="B17" i="7"/>
  <c r="K16" i="7"/>
  <c r="F16" i="7"/>
  <c r="P15" i="7"/>
  <c r="P14" i="7"/>
  <c r="K14" i="7"/>
  <c r="F14" i="7"/>
  <c r="M9" i="7"/>
  <c r="L9" i="7"/>
  <c r="K9" i="7"/>
  <c r="I9" i="7"/>
  <c r="H9" i="7"/>
  <c r="G9" i="7"/>
  <c r="F9" i="7"/>
  <c r="D9" i="7"/>
  <c r="C9" i="7"/>
  <c r="B9" i="7"/>
  <c r="N8" i="7"/>
  <c r="J8" i="7"/>
  <c r="E8" i="7"/>
  <c r="N7" i="7"/>
  <c r="J7" i="7"/>
  <c r="E7" i="7"/>
  <c r="N6" i="7"/>
  <c r="J6" i="7"/>
  <c r="E6" i="7"/>
  <c r="G37" i="1"/>
  <c r="F37" i="1"/>
  <c r="E37" i="1"/>
  <c r="O24" i="1"/>
  <c r="N24" i="1"/>
  <c r="M24" i="1"/>
  <c r="L24" i="1"/>
  <c r="J24" i="1"/>
  <c r="I24" i="1"/>
  <c r="H24" i="1"/>
  <c r="G24" i="1"/>
  <c r="E24" i="1"/>
  <c r="D24" i="1"/>
  <c r="C24" i="1"/>
  <c r="B24" i="1"/>
  <c r="P23" i="1"/>
  <c r="K23" i="1"/>
  <c r="F23" i="1"/>
  <c r="P22" i="1"/>
  <c r="K22" i="1"/>
  <c r="F22" i="1"/>
  <c r="P21" i="1"/>
  <c r="K21" i="1"/>
  <c r="F21" i="1"/>
  <c r="O17" i="1"/>
  <c r="N17" i="1"/>
  <c r="M17" i="1"/>
  <c r="L17" i="1"/>
  <c r="J17" i="1"/>
  <c r="I17" i="1"/>
  <c r="H17" i="1"/>
  <c r="G17" i="1"/>
  <c r="E17" i="1"/>
  <c r="D17" i="1"/>
  <c r="C17" i="1"/>
  <c r="B17" i="1"/>
  <c r="P16" i="1"/>
  <c r="K16" i="1"/>
  <c r="F16" i="1"/>
  <c r="P15" i="1"/>
  <c r="P14" i="1"/>
  <c r="K14" i="1"/>
  <c r="F14" i="1"/>
  <c r="M9" i="1"/>
  <c r="L9" i="1"/>
  <c r="K9" i="1"/>
  <c r="I9" i="1"/>
  <c r="H9" i="1"/>
  <c r="G9" i="1"/>
  <c r="F9" i="1"/>
  <c r="D9" i="1"/>
  <c r="C9" i="1"/>
  <c r="B9" i="1"/>
  <c r="N8" i="1"/>
  <c r="J8" i="1"/>
  <c r="E8" i="1"/>
  <c r="N7" i="1"/>
  <c r="J7" i="1"/>
  <c r="E7" i="1"/>
  <c r="N6" i="1"/>
  <c r="J6" i="1"/>
  <c r="E6" i="1"/>
  <c r="G37" i="44"/>
  <c r="F37" i="44"/>
  <c r="E37" i="44"/>
  <c r="O24" i="44"/>
  <c r="N24" i="44"/>
  <c r="M24" i="44"/>
  <c r="L24" i="44"/>
  <c r="J24" i="44"/>
  <c r="I24" i="44"/>
  <c r="H24" i="44"/>
  <c r="G24" i="44"/>
  <c r="E24" i="44"/>
  <c r="D24" i="44"/>
  <c r="C24" i="44"/>
  <c r="B24" i="44"/>
  <c r="P23" i="44"/>
  <c r="F23" i="44"/>
  <c r="P22" i="44"/>
  <c r="K22" i="44"/>
  <c r="F22" i="44"/>
  <c r="P21" i="44"/>
  <c r="K21" i="44"/>
  <c r="F21" i="44"/>
  <c r="O17" i="44"/>
  <c r="N17" i="44"/>
  <c r="M17" i="44"/>
  <c r="L17" i="44"/>
  <c r="J17" i="44"/>
  <c r="I17" i="44"/>
  <c r="H17" i="44"/>
  <c r="G17" i="44"/>
  <c r="E17" i="44"/>
  <c r="D17" i="44"/>
  <c r="C17" i="44"/>
  <c r="B17" i="44"/>
  <c r="P16" i="44"/>
  <c r="K16" i="44"/>
  <c r="P15" i="44"/>
  <c r="P14" i="44"/>
  <c r="K14" i="44"/>
  <c r="F14" i="44"/>
  <c r="M9" i="44"/>
  <c r="L9" i="44"/>
  <c r="K9" i="44"/>
  <c r="I9" i="44"/>
  <c r="H9" i="44"/>
  <c r="G9" i="44"/>
  <c r="F9" i="44"/>
  <c r="D9" i="44"/>
  <c r="C9" i="44"/>
  <c r="B9" i="44"/>
  <c r="N8" i="44"/>
  <c r="J8" i="44"/>
  <c r="N7" i="44"/>
  <c r="J7" i="44"/>
  <c r="N6" i="44"/>
  <c r="J6" i="44"/>
  <c r="E6" i="44"/>
  <c r="G37" i="6"/>
  <c r="F37" i="6"/>
  <c r="E37" i="6"/>
  <c r="O24" i="6"/>
  <c r="N24" i="6"/>
  <c r="M24" i="6"/>
  <c r="L24" i="6"/>
  <c r="J24" i="6"/>
  <c r="I24" i="6"/>
  <c r="H24" i="6"/>
  <c r="G24" i="6"/>
  <c r="E24" i="6"/>
  <c r="D24" i="6"/>
  <c r="C24" i="6"/>
  <c r="B24" i="6"/>
  <c r="P23" i="6"/>
  <c r="K23" i="6"/>
  <c r="F23" i="6"/>
  <c r="P22" i="6"/>
  <c r="K22" i="6"/>
  <c r="F22" i="6"/>
  <c r="P21" i="6"/>
  <c r="K21" i="6"/>
  <c r="F21" i="6"/>
  <c r="O17" i="6"/>
  <c r="N17" i="6"/>
  <c r="M17" i="6"/>
  <c r="L17" i="6"/>
  <c r="J17" i="6"/>
  <c r="I17" i="6"/>
  <c r="H17" i="6"/>
  <c r="G17" i="6"/>
  <c r="E17" i="6"/>
  <c r="D17" i="6"/>
  <c r="C17" i="6"/>
  <c r="B17" i="6"/>
  <c r="P16" i="6"/>
  <c r="F16" i="6"/>
  <c r="P15" i="6"/>
  <c r="P14" i="6"/>
  <c r="F14" i="6"/>
  <c r="M9" i="6"/>
  <c r="L9" i="6"/>
  <c r="K9" i="6"/>
  <c r="I9" i="6"/>
  <c r="H9" i="6"/>
  <c r="G9" i="6"/>
  <c r="F9" i="6"/>
  <c r="D9" i="6"/>
  <c r="C9" i="6"/>
  <c r="B9" i="6"/>
  <c r="N8" i="6"/>
  <c r="J8" i="6"/>
  <c r="E8" i="6"/>
  <c r="N7" i="6"/>
  <c r="J7" i="6"/>
  <c r="E7" i="6"/>
  <c r="N6" i="6"/>
  <c r="E6" i="6"/>
  <c r="G37" i="74"/>
  <c r="F37" i="74"/>
  <c r="E37" i="74"/>
  <c r="N24" i="74"/>
  <c r="M24" i="74"/>
  <c r="L24" i="74"/>
  <c r="J24" i="74"/>
  <c r="I24" i="74"/>
  <c r="H24" i="74"/>
  <c r="G24" i="74"/>
  <c r="E24" i="74"/>
  <c r="D24" i="74"/>
  <c r="C24" i="74"/>
  <c r="B24" i="74"/>
  <c r="P23" i="74"/>
  <c r="K23" i="74"/>
  <c r="F23" i="74"/>
  <c r="P22" i="74"/>
  <c r="K22" i="74"/>
  <c r="F22" i="74"/>
  <c r="K21" i="74"/>
  <c r="F21" i="74"/>
  <c r="O17" i="74"/>
  <c r="N17" i="74"/>
  <c r="M17" i="74"/>
  <c r="L17" i="74"/>
  <c r="J17" i="74"/>
  <c r="I17" i="74"/>
  <c r="H17" i="74"/>
  <c r="G17" i="74"/>
  <c r="E17" i="74"/>
  <c r="D17" i="74"/>
  <c r="C17" i="74"/>
  <c r="B17" i="74"/>
  <c r="P16" i="74"/>
  <c r="K16" i="74"/>
  <c r="K15" i="74"/>
  <c r="F15" i="74"/>
  <c r="P14" i="74"/>
  <c r="K14" i="74"/>
  <c r="F14" i="74"/>
  <c r="M9" i="74"/>
  <c r="L9" i="74"/>
  <c r="K9" i="74"/>
  <c r="I9" i="74"/>
  <c r="H9" i="74"/>
  <c r="G9" i="74"/>
  <c r="F9" i="74"/>
  <c r="D9" i="74"/>
  <c r="C9" i="74"/>
  <c r="B9" i="74"/>
  <c r="J8" i="74"/>
  <c r="E8" i="74"/>
  <c r="N7" i="74"/>
  <c r="J7" i="74"/>
  <c r="E7" i="74"/>
  <c r="N6" i="74"/>
  <c r="J6" i="74"/>
  <c r="E6" i="74"/>
  <c r="G37" i="73"/>
  <c r="F37" i="73"/>
  <c r="E37" i="73"/>
  <c r="N24" i="73"/>
  <c r="M24" i="73"/>
  <c r="L24" i="73"/>
  <c r="J24" i="73"/>
  <c r="I24" i="73"/>
  <c r="H24" i="73"/>
  <c r="G24" i="73"/>
  <c r="E24" i="73"/>
  <c r="D24" i="73"/>
  <c r="C24" i="73"/>
  <c r="B24" i="73"/>
  <c r="P23" i="73"/>
  <c r="K23" i="73"/>
  <c r="F23" i="73"/>
  <c r="P22" i="73"/>
  <c r="K22" i="73"/>
  <c r="F22" i="73"/>
  <c r="P21" i="73"/>
  <c r="K21" i="73"/>
  <c r="F21" i="73"/>
  <c r="O17" i="73"/>
  <c r="N17" i="73"/>
  <c r="M17" i="73"/>
  <c r="L17" i="73"/>
  <c r="J17" i="73"/>
  <c r="I17" i="73"/>
  <c r="H17" i="73"/>
  <c r="G17" i="73"/>
  <c r="E17" i="73"/>
  <c r="D17" i="73"/>
  <c r="C17" i="73"/>
  <c r="B17" i="73"/>
  <c r="P16" i="73"/>
  <c r="K16" i="73"/>
  <c r="F16" i="73"/>
  <c r="P15" i="73"/>
  <c r="K15" i="73"/>
  <c r="F15" i="73"/>
  <c r="P14" i="73"/>
  <c r="K14" i="73"/>
  <c r="F14" i="73"/>
  <c r="M9" i="73"/>
  <c r="L9" i="73"/>
  <c r="K9" i="73"/>
  <c r="I9" i="73"/>
  <c r="H9" i="73"/>
  <c r="G9" i="73"/>
  <c r="F9" i="73"/>
  <c r="D9" i="73"/>
  <c r="C9" i="73"/>
  <c r="B9" i="73"/>
  <c r="N8" i="73"/>
  <c r="J8" i="73"/>
  <c r="E8" i="73"/>
  <c r="N7" i="73"/>
  <c r="J7" i="73"/>
  <c r="E7" i="73"/>
  <c r="N6" i="73"/>
  <c r="J6" i="73"/>
  <c r="E6" i="73"/>
  <c r="G37" i="71"/>
  <c r="F37" i="71"/>
  <c r="E37" i="71"/>
  <c r="N24" i="71"/>
  <c r="M24" i="71"/>
  <c r="L24" i="71"/>
  <c r="J24" i="71"/>
  <c r="I24" i="71"/>
  <c r="H24" i="71"/>
  <c r="G24" i="71"/>
  <c r="E24" i="71"/>
  <c r="D24" i="71"/>
  <c r="C24" i="71"/>
  <c r="B24" i="71"/>
  <c r="P23" i="71"/>
  <c r="K23" i="71"/>
  <c r="F23" i="71"/>
  <c r="P22" i="71"/>
  <c r="K22" i="71"/>
  <c r="F22" i="71"/>
  <c r="P21" i="71"/>
  <c r="K21" i="71"/>
  <c r="F21" i="71"/>
  <c r="O17" i="71"/>
  <c r="N17" i="71"/>
  <c r="M17" i="71"/>
  <c r="L17" i="71"/>
  <c r="J17" i="71"/>
  <c r="I17" i="71"/>
  <c r="H17" i="71"/>
  <c r="G17" i="71"/>
  <c r="E17" i="71"/>
  <c r="D17" i="71"/>
  <c r="C17" i="71"/>
  <c r="B17" i="71"/>
  <c r="P16" i="71"/>
  <c r="K16" i="71"/>
  <c r="F16" i="71"/>
  <c r="P15" i="71"/>
  <c r="K15" i="71"/>
  <c r="F15" i="71"/>
  <c r="P14" i="71"/>
  <c r="K14" i="71"/>
  <c r="F14" i="71"/>
  <c r="M9" i="71"/>
  <c r="L9" i="71"/>
  <c r="K9" i="71"/>
  <c r="I9" i="71"/>
  <c r="H9" i="71"/>
  <c r="G9" i="71"/>
  <c r="F9" i="71"/>
  <c r="D9" i="71"/>
  <c r="C9" i="71"/>
  <c r="B9" i="71"/>
  <c r="N8" i="71"/>
  <c r="J8" i="71"/>
  <c r="E8" i="71"/>
  <c r="N7" i="71"/>
  <c r="E7" i="71"/>
  <c r="N6" i="71"/>
  <c r="J6" i="71"/>
  <c r="E6" i="71"/>
  <c r="G37" i="72"/>
  <c r="F37" i="72"/>
  <c r="E37" i="72"/>
  <c r="N24" i="72"/>
  <c r="M24" i="72"/>
  <c r="L24" i="72"/>
  <c r="J24" i="72"/>
  <c r="I24" i="72"/>
  <c r="H24" i="72"/>
  <c r="G24" i="72"/>
  <c r="E24" i="72"/>
  <c r="D24" i="72"/>
  <c r="C24" i="72"/>
  <c r="B24" i="72"/>
  <c r="P23" i="72"/>
  <c r="K23" i="72"/>
  <c r="P22" i="72"/>
  <c r="F22" i="72"/>
  <c r="P21" i="72"/>
  <c r="K21" i="72"/>
  <c r="F21" i="72"/>
  <c r="O17" i="72"/>
  <c r="N17" i="72"/>
  <c r="M17" i="72"/>
  <c r="L17" i="72"/>
  <c r="J17" i="72"/>
  <c r="I17" i="72"/>
  <c r="H17" i="72"/>
  <c r="G17" i="72"/>
  <c r="E17" i="72"/>
  <c r="D17" i="72"/>
  <c r="C17" i="72"/>
  <c r="B17" i="72"/>
  <c r="P16" i="72"/>
  <c r="K16" i="72"/>
  <c r="F16" i="72"/>
  <c r="P15" i="72"/>
  <c r="K15" i="72"/>
  <c r="P14" i="72"/>
  <c r="K14" i="72"/>
  <c r="F14" i="72"/>
  <c r="M9" i="72"/>
  <c r="L9" i="72"/>
  <c r="K9" i="72"/>
  <c r="I9" i="72"/>
  <c r="H9" i="72"/>
  <c r="G9" i="72"/>
  <c r="F9" i="72"/>
  <c r="D9" i="72"/>
  <c r="C9" i="72"/>
  <c r="B9" i="72"/>
  <c r="N8" i="72"/>
  <c r="J8" i="72"/>
  <c r="E8" i="72"/>
  <c r="N7" i="72"/>
  <c r="J7" i="72"/>
  <c r="E7" i="72"/>
  <c r="N6" i="72"/>
  <c r="J6" i="72"/>
  <c r="G37" i="70"/>
  <c r="F37" i="70"/>
  <c r="E37" i="70"/>
  <c r="N24" i="70"/>
  <c r="M24" i="70"/>
  <c r="L24" i="70"/>
  <c r="J24" i="70"/>
  <c r="I24" i="70"/>
  <c r="H24" i="70"/>
  <c r="G24" i="70"/>
  <c r="E24" i="70"/>
  <c r="D24" i="70"/>
  <c r="C24" i="70"/>
  <c r="B24" i="70"/>
  <c r="P23" i="70"/>
  <c r="K23" i="70"/>
  <c r="F23" i="70"/>
  <c r="P22" i="70"/>
  <c r="K22" i="70"/>
  <c r="F22" i="70"/>
  <c r="P21" i="70"/>
  <c r="K21" i="70"/>
  <c r="F21" i="70"/>
  <c r="O17" i="70"/>
  <c r="N17" i="70"/>
  <c r="M17" i="70"/>
  <c r="L17" i="70"/>
  <c r="J17" i="70"/>
  <c r="I17" i="70"/>
  <c r="H17" i="70"/>
  <c r="G17" i="70"/>
  <c r="E17" i="70"/>
  <c r="D17" i="70"/>
  <c r="C17" i="70"/>
  <c r="B17" i="70"/>
  <c r="P16" i="70"/>
  <c r="K16" i="70"/>
  <c r="F16" i="70"/>
  <c r="P15" i="70"/>
  <c r="K15" i="70"/>
  <c r="F15" i="70"/>
  <c r="P14" i="70"/>
  <c r="K14" i="70"/>
  <c r="F14" i="70"/>
  <c r="M9" i="70"/>
  <c r="L9" i="70"/>
  <c r="K9" i="70"/>
  <c r="I9" i="70"/>
  <c r="H9" i="70"/>
  <c r="G9" i="70"/>
  <c r="F9" i="70"/>
  <c r="D9" i="70"/>
  <c r="C9" i="70"/>
  <c r="B9" i="70"/>
  <c r="N8" i="70"/>
  <c r="J8" i="70"/>
  <c r="E8" i="70"/>
  <c r="N7" i="70"/>
  <c r="J7" i="70"/>
  <c r="E7" i="70"/>
  <c r="N6" i="70"/>
  <c r="J6" i="70"/>
  <c r="E6" i="70"/>
  <c r="G37" i="69"/>
  <c r="F37" i="69"/>
  <c r="E37" i="69"/>
  <c r="N24" i="69"/>
  <c r="M24" i="69"/>
  <c r="L24" i="69"/>
  <c r="J24" i="69"/>
  <c r="I24" i="69"/>
  <c r="H24" i="69"/>
  <c r="G24" i="69"/>
  <c r="E24" i="69"/>
  <c r="D24" i="69"/>
  <c r="C24" i="69"/>
  <c r="B24" i="69"/>
  <c r="P23" i="69"/>
  <c r="K23" i="69"/>
  <c r="F23" i="69"/>
  <c r="P22" i="69"/>
  <c r="F22" i="69"/>
  <c r="P21" i="69"/>
  <c r="K21" i="69"/>
  <c r="F21" i="69"/>
  <c r="O17" i="69"/>
  <c r="N17" i="69"/>
  <c r="M17" i="69"/>
  <c r="L17" i="69"/>
  <c r="J17" i="69"/>
  <c r="I17" i="69"/>
  <c r="H17" i="69"/>
  <c r="G17" i="69"/>
  <c r="E17" i="69"/>
  <c r="D17" i="69"/>
  <c r="C17" i="69"/>
  <c r="B17" i="69"/>
  <c r="P16" i="69"/>
  <c r="K16" i="69"/>
  <c r="F16" i="69"/>
  <c r="P15" i="69"/>
  <c r="K15" i="69"/>
  <c r="F15" i="69"/>
  <c r="P14" i="69"/>
  <c r="K14" i="69"/>
  <c r="F14" i="69"/>
  <c r="M9" i="69"/>
  <c r="L9" i="69"/>
  <c r="K9" i="69"/>
  <c r="I9" i="69"/>
  <c r="H9" i="69"/>
  <c r="G9" i="69"/>
  <c r="F9" i="69"/>
  <c r="D9" i="69"/>
  <c r="C9" i="69"/>
  <c r="B9" i="69"/>
  <c r="N8" i="69"/>
  <c r="J8" i="69"/>
  <c r="E8" i="69"/>
  <c r="N7" i="69"/>
  <c r="J7" i="69"/>
  <c r="E7" i="69"/>
  <c r="N6" i="69"/>
  <c r="J6" i="69"/>
  <c r="E6" i="69"/>
  <c r="G37" i="68"/>
  <c r="F37" i="68"/>
  <c r="E37" i="68"/>
  <c r="N24" i="68"/>
  <c r="M24" i="68"/>
  <c r="L24" i="68"/>
  <c r="J24" i="68"/>
  <c r="I24" i="68"/>
  <c r="H24" i="68"/>
  <c r="G24" i="68"/>
  <c r="E24" i="68"/>
  <c r="D24" i="68"/>
  <c r="C24" i="68"/>
  <c r="B24" i="68"/>
  <c r="P23" i="68"/>
  <c r="K23" i="68"/>
  <c r="F23" i="68"/>
  <c r="P22" i="68"/>
  <c r="K22" i="68"/>
  <c r="F22" i="68"/>
  <c r="P21" i="68"/>
  <c r="K21" i="68"/>
  <c r="F21" i="68"/>
  <c r="O17" i="68"/>
  <c r="N17" i="68"/>
  <c r="M17" i="68"/>
  <c r="L17" i="68"/>
  <c r="J17" i="68"/>
  <c r="I17" i="68"/>
  <c r="H17" i="68"/>
  <c r="G17" i="68"/>
  <c r="E17" i="68"/>
  <c r="D17" i="68"/>
  <c r="C17" i="68"/>
  <c r="B17" i="68"/>
  <c r="P16" i="68"/>
  <c r="K16" i="68"/>
  <c r="F16" i="68"/>
  <c r="P15" i="68"/>
  <c r="K15" i="68"/>
  <c r="F15" i="68"/>
  <c r="P14" i="68"/>
  <c r="K14" i="68"/>
  <c r="F14" i="68"/>
  <c r="M9" i="68"/>
  <c r="L9" i="68"/>
  <c r="K9" i="68"/>
  <c r="I9" i="68"/>
  <c r="H9" i="68"/>
  <c r="G9" i="68"/>
  <c r="F9" i="68"/>
  <c r="D9" i="68"/>
  <c r="C9" i="68"/>
  <c r="B9" i="68"/>
  <c r="N8" i="68"/>
  <c r="J8" i="68"/>
  <c r="E8" i="68"/>
  <c r="N7" i="68"/>
  <c r="J7" i="68"/>
  <c r="E7" i="68"/>
  <c r="N6" i="68"/>
  <c r="J6" i="68"/>
  <c r="E6" i="68"/>
  <c r="G37" i="67"/>
  <c r="F37" i="67"/>
  <c r="E37" i="67"/>
  <c r="N24" i="67"/>
  <c r="M24" i="67"/>
  <c r="L24" i="67"/>
  <c r="G24" i="67"/>
  <c r="E24" i="67"/>
  <c r="D24" i="67"/>
  <c r="C24" i="67"/>
  <c r="B24" i="67"/>
  <c r="P23" i="67"/>
  <c r="K23" i="67"/>
  <c r="F23" i="67"/>
  <c r="P22" i="67"/>
  <c r="K22" i="67"/>
  <c r="F22" i="67"/>
  <c r="P21" i="67"/>
  <c r="K21" i="67"/>
  <c r="F21" i="67"/>
  <c r="O17" i="67"/>
  <c r="N17" i="67"/>
  <c r="M17" i="67"/>
  <c r="L17" i="67"/>
  <c r="J17" i="67"/>
  <c r="I17" i="67"/>
  <c r="H17" i="67"/>
  <c r="G17" i="67"/>
  <c r="E17" i="67"/>
  <c r="D17" i="67"/>
  <c r="C17" i="67"/>
  <c r="B17" i="67"/>
  <c r="P16" i="67"/>
  <c r="K16" i="67"/>
  <c r="F16" i="67"/>
  <c r="P15" i="67"/>
  <c r="K15" i="67"/>
  <c r="F15" i="67"/>
  <c r="P14" i="67"/>
  <c r="K14" i="67"/>
  <c r="F14" i="67"/>
  <c r="M9" i="67"/>
  <c r="L9" i="67"/>
  <c r="K9" i="67"/>
  <c r="I9" i="67"/>
  <c r="H9" i="67"/>
  <c r="G9" i="67"/>
  <c r="F9" i="67"/>
  <c r="D9" i="67"/>
  <c r="C9" i="67"/>
  <c r="B9" i="67"/>
  <c r="N8" i="67"/>
  <c r="J8" i="67"/>
  <c r="E8" i="67"/>
  <c r="N7" i="67"/>
  <c r="J7" i="67"/>
  <c r="E7" i="67"/>
  <c r="N6" i="67"/>
  <c r="E6" i="67"/>
  <c r="G37" i="66"/>
  <c r="F37" i="66"/>
  <c r="E37" i="66"/>
  <c r="N24" i="66"/>
  <c r="M24" i="66"/>
  <c r="L24" i="66"/>
  <c r="J24" i="66"/>
  <c r="I24" i="66"/>
  <c r="H24" i="66"/>
  <c r="G24" i="66"/>
  <c r="E24" i="66"/>
  <c r="D24" i="66"/>
  <c r="C24" i="66"/>
  <c r="B24" i="66"/>
  <c r="P23" i="66"/>
  <c r="K23" i="66"/>
  <c r="F23" i="66"/>
  <c r="P22" i="66"/>
  <c r="K22" i="66"/>
  <c r="F22" i="66"/>
  <c r="P21" i="66"/>
  <c r="K21" i="66"/>
  <c r="F21" i="66"/>
  <c r="O17" i="66"/>
  <c r="N17" i="66"/>
  <c r="M17" i="66"/>
  <c r="L17" i="66"/>
  <c r="J17" i="66"/>
  <c r="I17" i="66"/>
  <c r="H17" i="66"/>
  <c r="G17" i="66"/>
  <c r="E17" i="66"/>
  <c r="D17" i="66"/>
  <c r="C17" i="66"/>
  <c r="B17" i="66"/>
  <c r="P16" i="66"/>
  <c r="K16" i="66"/>
  <c r="F16" i="66"/>
  <c r="P15" i="66"/>
  <c r="K15" i="66"/>
  <c r="F15" i="66"/>
  <c r="P14" i="66"/>
  <c r="K14" i="66"/>
  <c r="F14" i="66"/>
  <c r="M9" i="66"/>
  <c r="L9" i="66"/>
  <c r="K9" i="66"/>
  <c r="I9" i="66"/>
  <c r="H9" i="66"/>
  <c r="G9" i="66"/>
  <c r="F9" i="66"/>
  <c r="D9" i="66"/>
  <c r="C9" i="66"/>
  <c r="B9" i="66"/>
  <c r="N8" i="66"/>
  <c r="J8" i="66"/>
  <c r="E8" i="66"/>
  <c r="N7" i="66"/>
  <c r="J7" i="66"/>
  <c r="E7" i="66"/>
  <c r="N6" i="66"/>
  <c r="J6" i="66"/>
  <c r="E6" i="66"/>
  <c r="G37" i="65"/>
  <c r="F37" i="65"/>
  <c r="E37" i="65"/>
  <c r="N24" i="65"/>
  <c r="M24" i="65"/>
  <c r="L24" i="65"/>
  <c r="J24" i="65"/>
  <c r="I24" i="65"/>
  <c r="H24" i="65"/>
  <c r="G24" i="65"/>
  <c r="E24" i="65"/>
  <c r="D24" i="65"/>
  <c r="C24" i="65"/>
  <c r="B24" i="65"/>
  <c r="P23" i="65"/>
  <c r="F23" i="65"/>
  <c r="P22" i="65"/>
  <c r="K22" i="65"/>
  <c r="F22" i="65"/>
  <c r="P21" i="65"/>
  <c r="K21" i="65"/>
  <c r="F21" i="65"/>
  <c r="J17" i="65"/>
  <c r="I17" i="65"/>
  <c r="H17" i="65"/>
  <c r="G17" i="65"/>
  <c r="E17" i="65"/>
  <c r="D17" i="65"/>
  <c r="C17" i="65"/>
  <c r="B17" i="65"/>
  <c r="P16" i="65"/>
  <c r="K16" i="65"/>
  <c r="F16" i="65"/>
  <c r="P15" i="65"/>
  <c r="K15" i="65"/>
  <c r="F15" i="65"/>
  <c r="P14" i="65"/>
  <c r="F14" i="65"/>
  <c r="M9" i="65"/>
  <c r="L9" i="65"/>
  <c r="K9" i="65"/>
  <c r="I9" i="65"/>
  <c r="H9" i="65"/>
  <c r="G9" i="65"/>
  <c r="F9" i="65"/>
  <c r="D9" i="65"/>
  <c r="C9" i="65"/>
  <c r="B9" i="65"/>
  <c r="N8" i="65"/>
  <c r="J8" i="65"/>
  <c r="E8" i="65"/>
  <c r="N7" i="65"/>
  <c r="J7" i="65"/>
  <c r="E7" i="65"/>
  <c r="N6" i="65"/>
  <c r="J6" i="65"/>
  <c r="G37" i="64"/>
  <c r="F37" i="64"/>
  <c r="E37" i="64"/>
  <c r="N24" i="64"/>
  <c r="M24" i="64"/>
  <c r="L24" i="64"/>
  <c r="J24" i="64"/>
  <c r="I24" i="64"/>
  <c r="H24" i="64"/>
  <c r="G24" i="64"/>
  <c r="E24" i="64"/>
  <c r="D24" i="64"/>
  <c r="C24" i="64"/>
  <c r="B24" i="64"/>
  <c r="P23" i="64"/>
  <c r="K23" i="64"/>
  <c r="F23" i="64"/>
  <c r="P22" i="64"/>
  <c r="K22" i="64"/>
  <c r="F22" i="64"/>
  <c r="P21" i="64"/>
  <c r="K21" i="64"/>
  <c r="F21" i="64"/>
  <c r="O17" i="64"/>
  <c r="N17" i="64"/>
  <c r="M17" i="64"/>
  <c r="L17" i="64"/>
  <c r="J17" i="64"/>
  <c r="I17" i="64"/>
  <c r="H17" i="64"/>
  <c r="G17" i="64"/>
  <c r="E17" i="64"/>
  <c r="P16" i="64"/>
  <c r="K16" i="64"/>
  <c r="F16" i="64"/>
  <c r="P15" i="64"/>
  <c r="K15" i="64"/>
  <c r="F15" i="64"/>
  <c r="P14" i="64"/>
  <c r="K14" i="64"/>
  <c r="M9" i="64"/>
  <c r="L9" i="64"/>
  <c r="K9" i="64"/>
  <c r="I9" i="64"/>
  <c r="H9" i="64"/>
  <c r="G9" i="64"/>
  <c r="F9" i="64"/>
  <c r="D9" i="64"/>
  <c r="C9" i="64"/>
  <c r="B9" i="64"/>
  <c r="N8" i="64"/>
  <c r="J8" i="64"/>
  <c r="E8" i="64"/>
  <c r="N7" i="64"/>
  <c r="J7" i="64"/>
  <c r="E7" i="64"/>
  <c r="N6" i="64"/>
  <c r="J6" i="64"/>
  <c r="E6" i="64"/>
  <c r="G37" i="63"/>
  <c r="F37" i="63"/>
  <c r="E37" i="63"/>
  <c r="N24" i="63"/>
  <c r="M24" i="63"/>
  <c r="L24" i="63"/>
  <c r="J24" i="63"/>
  <c r="I24" i="63"/>
  <c r="H24" i="63"/>
  <c r="G24" i="63"/>
  <c r="E24" i="63"/>
  <c r="D24" i="63"/>
  <c r="C24" i="63"/>
  <c r="B24" i="63"/>
  <c r="P23" i="63"/>
  <c r="K23" i="63"/>
  <c r="P22" i="63"/>
  <c r="K22" i="63"/>
  <c r="P21" i="63"/>
  <c r="K21" i="63"/>
  <c r="O17" i="63"/>
  <c r="N17" i="63"/>
  <c r="M17" i="63"/>
  <c r="L17" i="63"/>
  <c r="J17" i="63"/>
  <c r="I17" i="63"/>
  <c r="H17" i="63"/>
  <c r="G17" i="63"/>
  <c r="E17" i="63"/>
  <c r="D17" i="63"/>
  <c r="C17" i="63"/>
  <c r="B17" i="63"/>
  <c r="P16" i="63"/>
  <c r="K16" i="63"/>
  <c r="F16" i="63"/>
  <c r="P15" i="63"/>
  <c r="K15" i="63"/>
  <c r="P14" i="63"/>
  <c r="K14" i="63"/>
  <c r="F14" i="63"/>
  <c r="M9" i="63"/>
  <c r="L9" i="63"/>
  <c r="K9" i="63"/>
  <c r="I9" i="63"/>
  <c r="H9" i="63"/>
  <c r="G9" i="63"/>
  <c r="F9" i="63"/>
  <c r="D9" i="63"/>
  <c r="C9" i="63"/>
  <c r="B9" i="63"/>
  <c r="N8" i="63"/>
  <c r="J8" i="63"/>
  <c r="E8" i="63"/>
  <c r="N7" i="63"/>
  <c r="J7" i="63"/>
  <c r="E7" i="63"/>
  <c r="N6" i="63"/>
  <c r="J6" i="63"/>
  <c r="E6" i="63"/>
  <c r="G37" i="62"/>
  <c r="F37" i="62"/>
  <c r="E37" i="62"/>
  <c r="N24" i="62"/>
  <c r="M24" i="62"/>
  <c r="L24" i="62"/>
  <c r="J24" i="62"/>
  <c r="I24" i="62"/>
  <c r="H24" i="62"/>
  <c r="G24" i="62"/>
  <c r="E24" i="62"/>
  <c r="D24" i="62"/>
  <c r="C24" i="62"/>
  <c r="B24" i="62"/>
  <c r="P23" i="62"/>
  <c r="K23" i="62"/>
  <c r="F23" i="62"/>
  <c r="P22" i="62"/>
  <c r="K22" i="62"/>
  <c r="P21" i="62"/>
  <c r="K21" i="62"/>
  <c r="F21" i="62"/>
  <c r="O17" i="62"/>
  <c r="N17" i="62"/>
  <c r="M17" i="62"/>
  <c r="L17" i="62"/>
  <c r="J17" i="62"/>
  <c r="I17" i="62"/>
  <c r="H17" i="62"/>
  <c r="G17" i="62"/>
  <c r="E17" i="62"/>
  <c r="D17" i="62"/>
  <c r="C17" i="62"/>
  <c r="B17" i="62"/>
  <c r="P16" i="62"/>
  <c r="K16" i="62"/>
  <c r="F16" i="62"/>
  <c r="P15" i="62"/>
  <c r="K15" i="62"/>
  <c r="F15" i="62"/>
  <c r="P14" i="62"/>
  <c r="K14" i="62"/>
  <c r="F14" i="62"/>
  <c r="M9" i="62"/>
  <c r="L9" i="62"/>
  <c r="K9" i="62"/>
  <c r="I9" i="62"/>
  <c r="H9" i="62"/>
  <c r="G9" i="62"/>
  <c r="F9" i="62"/>
  <c r="D9" i="62"/>
  <c r="C9" i="62"/>
  <c r="B9" i="62"/>
  <c r="N8" i="62"/>
  <c r="J8" i="62"/>
  <c r="E8" i="62"/>
  <c r="N7" i="62"/>
  <c r="O7" i="62" s="1"/>
  <c r="N6" i="62"/>
  <c r="J6" i="62"/>
  <c r="E6" i="62"/>
  <c r="G37" i="61"/>
  <c r="F37" i="61"/>
  <c r="E37" i="61"/>
  <c r="N24" i="61"/>
  <c r="M24" i="61"/>
  <c r="L24" i="61"/>
  <c r="J24" i="61"/>
  <c r="I24" i="61"/>
  <c r="H24" i="61"/>
  <c r="G24" i="61"/>
  <c r="E24" i="61"/>
  <c r="D24" i="61"/>
  <c r="C24" i="61"/>
  <c r="B24" i="61"/>
  <c r="P23" i="61"/>
  <c r="K23" i="61"/>
  <c r="F23" i="61"/>
  <c r="P22" i="61"/>
  <c r="K22" i="61"/>
  <c r="F22" i="61"/>
  <c r="P21" i="61"/>
  <c r="K21" i="61"/>
  <c r="F21" i="61"/>
  <c r="N17" i="61"/>
  <c r="M17" i="61"/>
  <c r="L17" i="61"/>
  <c r="J17" i="61"/>
  <c r="I17" i="61"/>
  <c r="H17" i="61"/>
  <c r="G17" i="61"/>
  <c r="E17" i="61"/>
  <c r="D17" i="61"/>
  <c r="C17" i="61"/>
  <c r="B17" i="61"/>
  <c r="P16" i="61"/>
  <c r="K16" i="61"/>
  <c r="F16" i="61"/>
  <c r="P15" i="61"/>
  <c r="K15" i="61"/>
  <c r="F15" i="61"/>
  <c r="P14" i="61"/>
  <c r="K14" i="61"/>
  <c r="F14" i="61"/>
  <c r="M9" i="61"/>
  <c r="L9" i="61"/>
  <c r="K9" i="61"/>
  <c r="I9" i="61"/>
  <c r="H9" i="61"/>
  <c r="G9" i="61"/>
  <c r="F9" i="61"/>
  <c r="D9" i="61"/>
  <c r="C9" i="61"/>
  <c r="B9" i="61"/>
  <c r="N8" i="61"/>
  <c r="E8" i="61"/>
  <c r="N7" i="61"/>
  <c r="J7" i="61"/>
  <c r="E7" i="61"/>
  <c r="N6" i="61"/>
  <c r="J6" i="61"/>
  <c r="E6" i="61"/>
  <c r="G37" i="60"/>
  <c r="F37" i="60"/>
  <c r="E37" i="60"/>
  <c r="N24" i="60"/>
  <c r="M24" i="60"/>
  <c r="L24" i="60"/>
  <c r="J24" i="60"/>
  <c r="I24" i="60"/>
  <c r="H24" i="60"/>
  <c r="G24" i="60"/>
  <c r="E24" i="60"/>
  <c r="D24" i="60"/>
  <c r="C24" i="60"/>
  <c r="B24" i="60"/>
  <c r="P23" i="60"/>
  <c r="F23" i="60"/>
  <c r="P22" i="60"/>
  <c r="K22" i="60"/>
  <c r="F22" i="60"/>
  <c r="P21" i="60"/>
  <c r="K21" i="60"/>
  <c r="F21" i="60"/>
  <c r="O17" i="60"/>
  <c r="N17" i="60"/>
  <c r="M17" i="60"/>
  <c r="L17" i="60"/>
  <c r="J17" i="60"/>
  <c r="I17" i="60"/>
  <c r="H17" i="60"/>
  <c r="G17" i="60"/>
  <c r="E17" i="60"/>
  <c r="D17" i="60"/>
  <c r="C17" i="60"/>
  <c r="B17" i="60"/>
  <c r="P16" i="60"/>
  <c r="K16" i="60"/>
  <c r="F16" i="60"/>
  <c r="P15" i="60"/>
  <c r="K15" i="60"/>
  <c r="F15" i="60"/>
  <c r="P14" i="60"/>
  <c r="K14" i="60"/>
  <c r="F14" i="60"/>
  <c r="M9" i="60"/>
  <c r="L9" i="60"/>
  <c r="K9" i="60"/>
  <c r="I9" i="60"/>
  <c r="H9" i="60"/>
  <c r="G9" i="60"/>
  <c r="F9" i="60"/>
  <c r="D9" i="60"/>
  <c r="C9" i="60"/>
  <c r="B9" i="60"/>
  <c r="N8" i="60"/>
  <c r="E8" i="60"/>
  <c r="N7" i="60"/>
  <c r="E7" i="60"/>
  <c r="N6" i="60"/>
  <c r="E6" i="60"/>
  <c r="G37" i="59"/>
  <c r="F37" i="59"/>
  <c r="E37" i="59"/>
  <c r="N24" i="59"/>
  <c r="M24" i="59"/>
  <c r="L24" i="59"/>
  <c r="J24" i="59"/>
  <c r="I24" i="59"/>
  <c r="H24" i="59"/>
  <c r="G24" i="59"/>
  <c r="E24" i="59"/>
  <c r="D24" i="59"/>
  <c r="C24" i="59"/>
  <c r="B24" i="59"/>
  <c r="P23" i="59"/>
  <c r="K23" i="59"/>
  <c r="F23" i="59"/>
  <c r="P22" i="59"/>
  <c r="K22" i="59"/>
  <c r="F22" i="59"/>
  <c r="P21" i="59"/>
  <c r="K21" i="59"/>
  <c r="F21" i="59"/>
  <c r="N17" i="59"/>
  <c r="M17" i="59"/>
  <c r="L17" i="59"/>
  <c r="J17" i="59"/>
  <c r="I17" i="59"/>
  <c r="H17" i="59"/>
  <c r="G17" i="59"/>
  <c r="E17" i="59"/>
  <c r="D17" i="59"/>
  <c r="C17" i="59"/>
  <c r="B17" i="59"/>
  <c r="P16" i="59"/>
  <c r="K16" i="59"/>
  <c r="F16" i="59"/>
  <c r="P15" i="59"/>
  <c r="K15" i="59"/>
  <c r="F15" i="59"/>
  <c r="P14" i="59"/>
  <c r="F14" i="59"/>
  <c r="M9" i="59"/>
  <c r="L9" i="59"/>
  <c r="K9" i="59"/>
  <c r="I9" i="59"/>
  <c r="H9" i="59"/>
  <c r="G9" i="59"/>
  <c r="F9" i="59"/>
  <c r="D9" i="59"/>
  <c r="C9" i="59"/>
  <c r="B9" i="59"/>
  <c r="N8" i="59"/>
  <c r="J8" i="59"/>
  <c r="E8" i="59"/>
  <c r="N7" i="59"/>
  <c r="J7" i="59"/>
  <c r="E7" i="59"/>
  <c r="N6" i="59"/>
  <c r="J6" i="59"/>
  <c r="E6" i="59"/>
  <c r="G37" i="57"/>
  <c r="F37" i="57"/>
  <c r="E37" i="57"/>
  <c r="N24" i="57"/>
  <c r="M24" i="57"/>
  <c r="L24" i="57"/>
  <c r="J24" i="57"/>
  <c r="I24" i="57"/>
  <c r="H24" i="57"/>
  <c r="G24" i="57"/>
  <c r="E24" i="57"/>
  <c r="D24" i="57"/>
  <c r="C24" i="57"/>
  <c r="B24" i="57"/>
  <c r="P23" i="57"/>
  <c r="K23" i="57"/>
  <c r="F23" i="57"/>
  <c r="K22" i="57"/>
  <c r="P21" i="57"/>
  <c r="K21" i="57"/>
  <c r="F21" i="57"/>
  <c r="O17" i="57"/>
  <c r="N17" i="57"/>
  <c r="M17" i="57"/>
  <c r="L17" i="57"/>
  <c r="J17" i="57"/>
  <c r="I17" i="57"/>
  <c r="H17" i="57"/>
  <c r="G17" i="57"/>
  <c r="E17" i="57"/>
  <c r="D17" i="57"/>
  <c r="C17" i="57"/>
  <c r="B17" i="57"/>
  <c r="P16" i="57"/>
  <c r="K16" i="57"/>
  <c r="F16" i="57"/>
  <c r="F15" i="57"/>
  <c r="P14" i="57"/>
  <c r="K14" i="57"/>
  <c r="F14" i="57"/>
  <c r="M9" i="57"/>
  <c r="L9" i="57"/>
  <c r="K9" i="57"/>
  <c r="I9" i="57"/>
  <c r="H9" i="57"/>
  <c r="G9" i="57"/>
  <c r="F9" i="57"/>
  <c r="D9" i="57"/>
  <c r="C9" i="57"/>
  <c r="B9" i="57"/>
  <c r="N8" i="57"/>
  <c r="E8" i="57"/>
  <c r="N7" i="57"/>
  <c r="E7" i="57"/>
  <c r="N6" i="57"/>
  <c r="J6" i="57"/>
  <c r="E6" i="57"/>
  <c r="G37" i="51"/>
  <c r="F37" i="51"/>
  <c r="E37" i="51"/>
  <c r="N24" i="51"/>
  <c r="M24" i="51"/>
  <c r="L24" i="51"/>
  <c r="J24" i="51"/>
  <c r="I24" i="51"/>
  <c r="H24" i="51"/>
  <c r="G24" i="51"/>
  <c r="E24" i="51"/>
  <c r="D24" i="51"/>
  <c r="C24" i="51"/>
  <c r="B24" i="51"/>
  <c r="P23" i="51"/>
  <c r="K23" i="51"/>
  <c r="F23" i="51"/>
  <c r="P22" i="51"/>
  <c r="P21" i="51"/>
  <c r="K21" i="51"/>
  <c r="F21" i="51"/>
  <c r="O17" i="51"/>
  <c r="N17" i="51"/>
  <c r="M17" i="51"/>
  <c r="L17" i="51"/>
  <c r="J17" i="51"/>
  <c r="I17" i="51"/>
  <c r="H17" i="51"/>
  <c r="G17" i="51"/>
  <c r="E17" i="51"/>
  <c r="D17" i="51"/>
  <c r="C17" i="51"/>
  <c r="B17" i="51"/>
  <c r="P16" i="51"/>
  <c r="K16" i="51"/>
  <c r="F16" i="51"/>
  <c r="P15" i="51"/>
  <c r="K15" i="51"/>
  <c r="F15" i="51"/>
  <c r="P14" i="51"/>
  <c r="K14" i="51"/>
  <c r="F14" i="51"/>
  <c r="M9" i="51"/>
  <c r="L9" i="51"/>
  <c r="K9" i="51"/>
  <c r="I9" i="51"/>
  <c r="H9" i="51"/>
  <c r="G9" i="51"/>
  <c r="F9" i="51"/>
  <c r="D9" i="51"/>
  <c r="C9" i="51"/>
  <c r="B9" i="51"/>
  <c r="N8" i="51"/>
  <c r="J8" i="51"/>
  <c r="E8" i="51"/>
  <c r="N7" i="51"/>
  <c r="J7" i="51"/>
  <c r="E7" i="51"/>
  <c r="N6" i="51"/>
  <c r="J6" i="51"/>
  <c r="E6" i="51"/>
  <c r="G37" i="56"/>
  <c r="F37" i="56"/>
  <c r="E37" i="56"/>
  <c r="N24" i="56"/>
  <c r="M24" i="56"/>
  <c r="L24" i="56"/>
  <c r="J24" i="56"/>
  <c r="I24" i="56"/>
  <c r="H24" i="56"/>
  <c r="G24" i="56"/>
  <c r="E24" i="56"/>
  <c r="D24" i="56"/>
  <c r="C24" i="56"/>
  <c r="B24" i="56"/>
  <c r="P23" i="56"/>
  <c r="K23" i="56"/>
  <c r="F23" i="56"/>
  <c r="P22" i="56"/>
  <c r="K22" i="56"/>
  <c r="F22" i="56"/>
  <c r="P21" i="56"/>
  <c r="K21" i="56"/>
  <c r="F21" i="56"/>
  <c r="O17" i="56"/>
  <c r="N17" i="56"/>
  <c r="M17" i="56"/>
  <c r="L17" i="56"/>
  <c r="I17" i="56"/>
  <c r="H17" i="56"/>
  <c r="G17" i="56"/>
  <c r="E17" i="56"/>
  <c r="D17" i="56"/>
  <c r="C17" i="56"/>
  <c r="B17" i="56"/>
  <c r="P16" i="56"/>
  <c r="K16" i="56"/>
  <c r="F16" i="56"/>
  <c r="P15" i="56"/>
  <c r="K15" i="56"/>
  <c r="F15" i="56"/>
  <c r="P14" i="56"/>
  <c r="K14" i="56"/>
  <c r="F14" i="56"/>
  <c r="M9" i="56"/>
  <c r="L9" i="56"/>
  <c r="K9" i="56"/>
  <c r="I9" i="56"/>
  <c r="H9" i="56"/>
  <c r="G9" i="56"/>
  <c r="F9" i="56"/>
  <c r="D9" i="56"/>
  <c r="C9" i="56"/>
  <c r="B9" i="56"/>
  <c r="J8" i="56"/>
  <c r="E8" i="56"/>
  <c r="J7" i="56"/>
  <c r="E7" i="56"/>
  <c r="J6" i="56"/>
  <c r="E6" i="56"/>
  <c r="G37" i="55"/>
  <c r="F37" i="55"/>
  <c r="E37" i="55"/>
  <c r="N24" i="55"/>
  <c r="M24" i="55"/>
  <c r="L24" i="55"/>
  <c r="J24" i="55"/>
  <c r="I24" i="55"/>
  <c r="H24" i="55"/>
  <c r="G24" i="55"/>
  <c r="E24" i="55"/>
  <c r="D24" i="55"/>
  <c r="C24" i="55"/>
  <c r="B24" i="55"/>
  <c r="P23" i="55"/>
  <c r="K23" i="55"/>
  <c r="F23" i="55"/>
  <c r="P22" i="55"/>
  <c r="K22" i="55"/>
  <c r="F22" i="55"/>
  <c r="P21" i="55"/>
  <c r="K21" i="55"/>
  <c r="F21" i="55"/>
  <c r="O17" i="55"/>
  <c r="N17" i="55"/>
  <c r="M17" i="55"/>
  <c r="L17" i="55"/>
  <c r="J17" i="55"/>
  <c r="I17" i="55"/>
  <c r="H17" i="55"/>
  <c r="G17" i="55"/>
  <c r="E17" i="55"/>
  <c r="D17" i="55"/>
  <c r="C17" i="55"/>
  <c r="B17" i="55"/>
  <c r="P16" i="55"/>
  <c r="K16" i="55"/>
  <c r="F16" i="55"/>
  <c r="P15" i="55"/>
  <c r="K15" i="55"/>
  <c r="F15" i="55"/>
  <c r="P14" i="55"/>
  <c r="K14" i="55"/>
  <c r="F14" i="55"/>
  <c r="M9" i="55"/>
  <c r="L9" i="55"/>
  <c r="K9" i="55"/>
  <c r="I9" i="55"/>
  <c r="H9" i="55"/>
  <c r="G9" i="55"/>
  <c r="F9" i="55"/>
  <c r="D9" i="55"/>
  <c r="C9" i="55"/>
  <c r="B9" i="55"/>
  <c r="N8" i="55"/>
  <c r="J8" i="55"/>
  <c r="E8" i="55"/>
  <c r="N7" i="55"/>
  <c r="E7" i="55"/>
  <c r="N6" i="55"/>
  <c r="J6" i="55"/>
  <c r="E6" i="55"/>
  <c r="G37" i="54"/>
  <c r="F37" i="54"/>
  <c r="E37" i="54"/>
  <c r="N24" i="54"/>
  <c r="M24" i="54"/>
  <c r="L24" i="54"/>
  <c r="J24" i="54"/>
  <c r="I24" i="54"/>
  <c r="H24" i="54"/>
  <c r="G24" i="54"/>
  <c r="E24" i="54"/>
  <c r="D24" i="54"/>
  <c r="C24" i="54"/>
  <c r="B24" i="54"/>
  <c r="P23" i="54"/>
  <c r="K23" i="54"/>
  <c r="F23" i="54"/>
  <c r="F22" i="54"/>
  <c r="P21" i="54"/>
  <c r="K21" i="54"/>
  <c r="F21" i="54"/>
  <c r="O17" i="54"/>
  <c r="N17" i="54"/>
  <c r="M17" i="54"/>
  <c r="L17" i="54"/>
  <c r="J17" i="54"/>
  <c r="I17" i="54"/>
  <c r="H17" i="54"/>
  <c r="G17" i="54"/>
  <c r="E17" i="54"/>
  <c r="D17" i="54"/>
  <c r="C17" i="54"/>
  <c r="B17" i="54"/>
  <c r="P16" i="54"/>
  <c r="K16" i="54"/>
  <c r="F16" i="54"/>
  <c r="P15" i="54"/>
  <c r="K15" i="54"/>
  <c r="F15" i="54"/>
  <c r="P14" i="54"/>
  <c r="K14" i="54"/>
  <c r="F14" i="54"/>
  <c r="M9" i="54"/>
  <c r="L9" i="54"/>
  <c r="K9" i="54"/>
  <c r="I9" i="54"/>
  <c r="H9" i="54"/>
  <c r="G9" i="54"/>
  <c r="F9" i="54"/>
  <c r="D9" i="54"/>
  <c r="C9" i="54"/>
  <c r="B9" i="54"/>
  <c r="N8" i="54"/>
  <c r="J8" i="54"/>
  <c r="E8" i="54"/>
  <c r="E7" i="54"/>
  <c r="O7" i="54" s="1"/>
  <c r="N6" i="54"/>
  <c r="J6" i="54"/>
  <c r="E6" i="54"/>
  <c r="G37" i="53"/>
  <c r="F37" i="53"/>
  <c r="E37" i="53"/>
  <c r="N24" i="53"/>
  <c r="M24" i="53"/>
  <c r="L24" i="53"/>
  <c r="J24" i="53"/>
  <c r="I24" i="53"/>
  <c r="H24" i="53"/>
  <c r="G24" i="53"/>
  <c r="E24" i="53"/>
  <c r="D24" i="53"/>
  <c r="C24" i="53"/>
  <c r="B24" i="53"/>
  <c r="P23" i="53"/>
  <c r="K23" i="53"/>
  <c r="F23" i="53"/>
  <c r="P22" i="53"/>
  <c r="K22" i="53"/>
  <c r="F22" i="53"/>
  <c r="P21" i="53"/>
  <c r="K21" i="53"/>
  <c r="F21" i="53"/>
  <c r="O17" i="53"/>
  <c r="N17" i="53"/>
  <c r="M17" i="53"/>
  <c r="L17" i="53"/>
  <c r="J17" i="53"/>
  <c r="I17" i="53"/>
  <c r="H17" i="53"/>
  <c r="G17" i="53"/>
  <c r="E17" i="53"/>
  <c r="D17" i="53"/>
  <c r="C17" i="53"/>
  <c r="B17" i="53"/>
  <c r="P16" i="53"/>
  <c r="K16" i="53"/>
  <c r="F16" i="53"/>
  <c r="P15" i="53"/>
  <c r="K15" i="53"/>
  <c r="F15" i="53"/>
  <c r="P14" i="53"/>
  <c r="K14" i="53"/>
  <c r="F14" i="53"/>
  <c r="M9" i="53"/>
  <c r="L9" i="53"/>
  <c r="K9" i="53"/>
  <c r="I9" i="53"/>
  <c r="H9" i="53"/>
  <c r="G9" i="53"/>
  <c r="F9" i="53"/>
  <c r="D9" i="53"/>
  <c r="C9" i="53"/>
  <c r="B9" i="53"/>
  <c r="N8" i="53"/>
  <c r="J8" i="53"/>
  <c r="E8" i="53"/>
  <c r="N7" i="53"/>
  <c r="J7" i="53"/>
  <c r="E7" i="53"/>
  <c r="N6" i="53"/>
  <c r="E6" i="53"/>
  <c r="G37" i="52"/>
  <c r="F37" i="52"/>
  <c r="E37" i="52"/>
  <c r="N24" i="52"/>
  <c r="M24" i="52"/>
  <c r="L24" i="52"/>
  <c r="J24" i="52"/>
  <c r="I24" i="52"/>
  <c r="H24" i="52"/>
  <c r="G24" i="52"/>
  <c r="E24" i="52"/>
  <c r="D24" i="52"/>
  <c r="C24" i="52"/>
  <c r="B24" i="52"/>
  <c r="P23" i="52"/>
  <c r="K23" i="52"/>
  <c r="F23" i="52"/>
  <c r="P22" i="52"/>
  <c r="K22" i="52"/>
  <c r="F22" i="52"/>
  <c r="P21" i="52"/>
  <c r="K21" i="52"/>
  <c r="F21" i="52"/>
  <c r="O17" i="52"/>
  <c r="N17" i="52"/>
  <c r="M17" i="52"/>
  <c r="L17" i="52"/>
  <c r="J17" i="52"/>
  <c r="I17" i="52"/>
  <c r="H17" i="52"/>
  <c r="G17" i="52"/>
  <c r="E17" i="52"/>
  <c r="D17" i="52"/>
  <c r="C17" i="52"/>
  <c r="B17" i="52"/>
  <c r="P16" i="52"/>
  <c r="K16" i="52"/>
  <c r="F16" i="52"/>
  <c r="P15" i="52"/>
  <c r="K15" i="52"/>
  <c r="F15" i="52"/>
  <c r="P14" i="52"/>
  <c r="K14" i="52"/>
  <c r="F14" i="52"/>
  <c r="M9" i="52"/>
  <c r="L9" i="52"/>
  <c r="K9" i="52"/>
  <c r="I9" i="52"/>
  <c r="H9" i="52"/>
  <c r="G9" i="52"/>
  <c r="F9" i="52"/>
  <c r="D9" i="52"/>
  <c r="C9" i="52"/>
  <c r="B9" i="52"/>
  <c r="N8" i="52"/>
  <c r="E8" i="52"/>
  <c r="N7" i="52"/>
  <c r="J7" i="52"/>
  <c r="E7" i="52"/>
  <c r="N6" i="52"/>
  <c r="J6" i="52"/>
  <c r="E6" i="52"/>
  <c r="G37" i="50"/>
  <c r="F37" i="50"/>
  <c r="E37" i="50"/>
  <c r="N24" i="50"/>
  <c r="M24" i="50"/>
  <c r="L24" i="50"/>
  <c r="J24" i="50"/>
  <c r="I24" i="50"/>
  <c r="H24" i="50"/>
  <c r="G24" i="50"/>
  <c r="E24" i="50"/>
  <c r="D24" i="50"/>
  <c r="C24" i="50"/>
  <c r="B24" i="50"/>
  <c r="P23" i="50"/>
  <c r="K23" i="50"/>
  <c r="F23" i="50"/>
  <c r="P22" i="50"/>
  <c r="K22" i="50"/>
  <c r="F22" i="50"/>
  <c r="P21" i="50"/>
  <c r="K21" i="50"/>
  <c r="F21" i="50"/>
  <c r="O17" i="50"/>
  <c r="N17" i="50"/>
  <c r="M17" i="50"/>
  <c r="L17" i="50"/>
  <c r="J17" i="50"/>
  <c r="I17" i="50"/>
  <c r="H17" i="50"/>
  <c r="G17" i="50"/>
  <c r="E17" i="50"/>
  <c r="D17" i="50"/>
  <c r="C17" i="50"/>
  <c r="B17" i="50"/>
  <c r="P16" i="50"/>
  <c r="K16" i="50"/>
  <c r="F16" i="50"/>
  <c r="P15" i="50"/>
  <c r="K15" i="50"/>
  <c r="P14" i="50"/>
  <c r="K14" i="50"/>
  <c r="F14" i="50"/>
  <c r="M9" i="50"/>
  <c r="I9" i="50"/>
  <c r="H9" i="50"/>
  <c r="G9" i="50"/>
  <c r="F9" i="50"/>
  <c r="D9" i="50"/>
  <c r="C9" i="50"/>
  <c r="B9" i="50"/>
  <c r="N8" i="50"/>
  <c r="J8" i="50"/>
  <c r="N7" i="50"/>
  <c r="J7" i="50"/>
  <c r="N6" i="50"/>
  <c r="J6" i="50"/>
  <c r="G37" i="49"/>
  <c r="F37" i="49"/>
  <c r="E37" i="49"/>
  <c r="N24" i="49"/>
  <c r="M24" i="49"/>
  <c r="L24" i="49"/>
  <c r="J24" i="49"/>
  <c r="I24" i="49"/>
  <c r="H24" i="49"/>
  <c r="G24" i="49"/>
  <c r="E24" i="49"/>
  <c r="D24" i="49"/>
  <c r="C24" i="49"/>
  <c r="B24" i="49"/>
  <c r="P23" i="49"/>
  <c r="K23" i="49"/>
  <c r="F23" i="49"/>
  <c r="P22" i="49"/>
  <c r="K22" i="49"/>
  <c r="F22" i="49"/>
  <c r="P21" i="49"/>
  <c r="K21" i="49"/>
  <c r="O17" i="49"/>
  <c r="N17" i="49"/>
  <c r="M17" i="49"/>
  <c r="L17" i="49"/>
  <c r="J17" i="49"/>
  <c r="I17" i="49"/>
  <c r="H17" i="49"/>
  <c r="G17" i="49"/>
  <c r="E17" i="49"/>
  <c r="D17" i="49"/>
  <c r="C17" i="49"/>
  <c r="B17" i="49"/>
  <c r="P16" i="49"/>
  <c r="K16" i="49"/>
  <c r="F16" i="49"/>
  <c r="P15" i="49"/>
  <c r="K15" i="49"/>
  <c r="F15" i="49"/>
  <c r="P14" i="49"/>
  <c r="K14" i="49"/>
  <c r="F14" i="49"/>
  <c r="M9" i="49"/>
  <c r="L9" i="49"/>
  <c r="K9" i="49"/>
  <c r="I9" i="49"/>
  <c r="H9" i="49"/>
  <c r="G9" i="49"/>
  <c r="F9" i="49"/>
  <c r="D9" i="49"/>
  <c r="C9" i="49"/>
  <c r="B9" i="49"/>
  <c r="N8" i="49"/>
  <c r="J8" i="49"/>
  <c r="E8" i="49"/>
  <c r="N7" i="49"/>
  <c r="J7" i="49"/>
  <c r="E7" i="49"/>
  <c r="J6" i="49"/>
  <c r="E6" i="49"/>
  <c r="G37" i="48"/>
  <c r="F37" i="48"/>
  <c r="E37" i="48"/>
  <c r="N24" i="48"/>
  <c r="M24" i="48"/>
  <c r="L24" i="48"/>
  <c r="J24" i="48"/>
  <c r="I24" i="48"/>
  <c r="H24" i="48"/>
  <c r="G24" i="48"/>
  <c r="E24" i="48"/>
  <c r="D24" i="48"/>
  <c r="C24" i="48"/>
  <c r="B24" i="48"/>
  <c r="P23" i="48"/>
  <c r="K23" i="48"/>
  <c r="F23" i="48"/>
  <c r="P22" i="48"/>
  <c r="K22" i="48"/>
  <c r="P21" i="48"/>
  <c r="K21" i="48"/>
  <c r="F21" i="48"/>
  <c r="O17" i="48"/>
  <c r="N17" i="48"/>
  <c r="M17" i="48"/>
  <c r="L17" i="48"/>
  <c r="J17" i="48"/>
  <c r="I17" i="48"/>
  <c r="H17" i="48"/>
  <c r="G17" i="48"/>
  <c r="E17" i="48"/>
  <c r="D17" i="48"/>
  <c r="C17" i="48"/>
  <c r="B17" i="48"/>
  <c r="P16" i="48"/>
  <c r="K16" i="48"/>
  <c r="F16" i="48"/>
  <c r="P15" i="48"/>
  <c r="K15" i="48"/>
  <c r="F15" i="48"/>
  <c r="P14" i="48"/>
  <c r="K14" i="48"/>
  <c r="F14" i="48"/>
  <c r="M9" i="48"/>
  <c r="L9" i="48"/>
  <c r="K9" i="48"/>
  <c r="I9" i="48"/>
  <c r="H9" i="48"/>
  <c r="G9" i="48"/>
  <c r="D9" i="48"/>
  <c r="C9" i="48"/>
  <c r="B9" i="48"/>
  <c r="N8" i="48"/>
  <c r="J8" i="48"/>
  <c r="E8" i="48"/>
  <c r="N7" i="48"/>
  <c r="J7" i="48"/>
  <c r="E7" i="48"/>
  <c r="N6" i="48"/>
  <c r="J6" i="48"/>
  <c r="E6" i="48"/>
  <c r="G37" i="46"/>
  <c r="F37" i="46"/>
  <c r="E37" i="46"/>
  <c r="N24" i="46"/>
  <c r="M24" i="46"/>
  <c r="L24" i="46"/>
  <c r="J24" i="46"/>
  <c r="I24" i="46"/>
  <c r="H24" i="46"/>
  <c r="G24" i="46"/>
  <c r="E24" i="46"/>
  <c r="D24" i="46"/>
  <c r="C24" i="46"/>
  <c r="B24" i="46"/>
  <c r="P23" i="46"/>
  <c r="K23" i="46"/>
  <c r="F23" i="46"/>
  <c r="P22" i="46"/>
  <c r="K22" i="46"/>
  <c r="F22" i="46"/>
  <c r="P21" i="46"/>
  <c r="K21" i="46"/>
  <c r="F21" i="46"/>
  <c r="O17" i="46"/>
  <c r="N17" i="46"/>
  <c r="M17" i="46"/>
  <c r="L17" i="46"/>
  <c r="J17" i="46"/>
  <c r="I17" i="46"/>
  <c r="H17" i="46"/>
  <c r="G17" i="46"/>
  <c r="E17" i="46"/>
  <c r="D17" i="46"/>
  <c r="C17" i="46"/>
  <c r="B17" i="46"/>
  <c r="P16" i="46"/>
  <c r="K16" i="46"/>
  <c r="F16" i="46"/>
  <c r="P15" i="46"/>
  <c r="K15" i="46"/>
  <c r="F15" i="46"/>
  <c r="P14" i="46"/>
  <c r="K14" i="46"/>
  <c r="F14" i="46"/>
  <c r="M9" i="46"/>
  <c r="L9" i="46"/>
  <c r="K9" i="46"/>
  <c r="I9" i="46"/>
  <c r="H9" i="46"/>
  <c r="G9" i="46"/>
  <c r="F9" i="46"/>
  <c r="D9" i="46"/>
  <c r="C9" i="46"/>
  <c r="B9" i="46"/>
  <c r="N8" i="46"/>
  <c r="E8" i="46"/>
  <c r="N7" i="46"/>
  <c r="J7" i="46"/>
  <c r="E7" i="46"/>
  <c r="N6" i="46"/>
  <c r="J6" i="46"/>
  <c r="E6" i="46"/>
  <c r="G37" i="45"/>
  <c r="F37" i="45"/>
  <c r="E37" i="45"/>
  <c r="N24" i="45"/>
  <c r="M24" i="45"/>
  <c r="L24" i="45"/>
  <c r="J24" i="45"/>
  <c r="I24" i="45"/>
  <c r="H24" i="45"/>
  <c r="G24" i="45"/>
  <c r="E24" i="45"/>
  <c r="D24" i="45"/>
  <c r="C24" i="45"/>
  <c r="B24" i="45"/>
  <c r="P23" i="45"/>
  <c r="K23" i="45"/>
  <c r="F23" i="45"/>
  <c r="P22" i="45"/>
  <c r="F22" i="45"/>
  <c r="P21" i="45"/>
  <c r="K21" i="45"/>
  <c r="F21" i="45"/>
  <c r="O17" i="45"/>
  <c r="N17" i="45"/>
  <c r="M17" i="45"/>
  <c r="L17" i="45"/>
  <c r="J17" i="45"/>
  <c r="I17" i="45"/>
  <c r="H17" i="45"/>
  <c r="G17" i="45"/>
  <c r="E17" i="45"/>
  <c r="D17" i="45"/>
  <c r="C17" i="45"/>
  <c r="B17" i="45"/>
  <c r="P16" i="45"/>
  <c r="K16" i="45"/>
  <c r="F16" i="45"/>
  <c r="P15" i="45"/>
  <c r="K15" i="45"/>
  <c r="F15" i="45"/>
  <c r="P14" i="45"/>
  <c r="K14" i="45"/>
  <c r="F14" i="45"/>
  <c r="M9" i="45"/>
  <c r="L9" i="45"/>
  <c r="K9" i="45"/>
  <c r="I9" i="45"/>
  <c r="H9" i="45"/>
  <c r="G9" i="45"/>
  <c r="F9" i="45"/>
  <c r="D9" i="45"/>
  <c r="C9" i="45"/>
  <c r="B9" i="45"/>
  <c r="N8" i="45"/>
  <c r="J8" i="45"/>
  <c r="E8" i="45"/>
  <c r="N7" i="45"/>
  <c r="J7" i="45"/>
  <c r="E7" i="45"/>
  <c r="N6" i="45"/>
  <c r="J6" i="45"/>
  <c r="E6" i="45"/>
  <c r="G37" i="4"/>
  <c r="F37" i="4"/>
  <c r="E37" i="4"/>
  <c r="O24" i="4"/>
  <c r="N24" i="4"/>
  <c r="M24" i="4"/>
  <c r="L24" i="4"/>
  <c r="J24" i="4"/>
  <c r="I24" i="4"/>
  <c r="H24" i="4"/>
  <c r="G24" i="4"/>
  <c r="E24" i="4"/>
  <c r="D24" i="4"/>
  <c r="C24" i="4"/>
  <c r="B24" i="4"/>
  <c r="P23" i="4"/>
  <c r="K23" i="4"/>
  <c r="F23" i="4"/>
  <c r="P22" i="4"/>
  <c r="K22" i="4"/>
  <c r="F22" i="4"/>
  <c r="P21" i="4"/>
  <c r="K21" i="4"/>
  <c r="F21" i="4"/>
  <c r="O17" i="4"/>
  <c r="N17" i="4"/>
  <c r="M17" i="4"/>
  <c r="L17" i="4"/>
  <c r="J17" i="4"/>
  <c r="I17" i="4"/>
  <c r="H17" i="4"/>
  <c r="G17" i="4"/>
  <c r="E17" i="4"/>
  <c r="D17" i="4"/>
  <c r="C17" i="4"/>
  <c r="B17" i="4"/>
  <c r="P16" i="4"/>
  <c r="K16" i="4"/>
  <c r="F16" i="4"/>
  <c r="P15" i="4"/>
  <c r="P14" i="4"/>
  <c r="K14" i="4"/>
  <c r="F14" i="4"/>
  <c r="M9" i="4"/>
  <c r="L9" i="4"/>
  <c r="K9" i="4"/>
  <c r="I9" i="4"/>
  <c r="H9" i="4"/>
  <c r="G9" i="4"/>
  <c r="F9" i="4"/>
  <c r="D9" i="4"/>
  <c r="C9" i="4"/>
  <c r="B9" i="4"/>
  <c r="N8" i="4"/>
  <c r="J8" i="4"/>
  <c r="E8" i="4"/>
  <c r="N7" i="4"/>
  <c r="J7" i="4"/>
  <c r="E7" i="4"/>
  <c r="N6" i="4"/>
  <c r="J6" i="4"/>
  <c r="E6" i="4"/>
  <c r="J6" i="3"/>
  <c r="N6" i="3"/>
  <c r="E7" i="3"/>
  <c r="J7" i="3"/>
  <c r="N7" i="3"/>
  <c r="E8" i="3"/>
  <c r="J8" i="3"/>
  <c r="N8" i="3"/>
  <c r="B9" i="3"/>
  <c r="C9" i="3"/>
  <c r="D9" i="3"/>
  <c r="F9" i="3"/>
  <c r="G9" i="3"/>
  <c r="H9" i="3"/>
  <c r="I9" i="3"/>
  <c r="K9" i="3"/>
  <c r="L9" i="3"/>
  <c r="M9" i="3"/>
  <c r="K9" i="11"/>
  <c r="I24" i="3"/>
  <c r="O8" i="55" l="1"/>
  <c r="O8" i="71"/>
  <c r="O8" i="45"/>
  <c r="O7" i="45"/>
  <c r="O6" i="45"/>
  <c r="O8" i="46"/>
  <c r="O6" i="46"/>
  <c r="O7" i="46"/>
  <c r="O7" i="74"/>
  <c r="O6" i="74"/>
  <c r="O8" i="74"/>
  <c r="O7" i="73"/>
  <c r="O8" i="73"/>
  <c r="O6" i="73"/>
  <c r="O7" i="71"/>
  <c r="O6" i="71"/>
  <c r="O6" i="72"/>
  <c r="O8" i="72"/>
  <c r="O7" i="72"/>
  <c r="O8" i="70"/>
  <c r="O7" i="70"/>
  <c r="O6" i="70"/>
  <c r="O7" i="69"/>
  <c r="O8" i="69"/>
  <c r="O6" i="69"/>
  <c r="O8" i="68"/>
  <c r="O7" i="68"/>
  <c r="O6" i="68"/>
  <c r="O6" i="67"/>
  <c r="O8" i="67"/>
  <c r="O7" i="67"/>
  <c r="O8" i="48"/>
  <c r="O7" i="48"/>
  <c r="O6" i="48"/>
  <c r="O6" i="66"/>
  <c r="O8" i="66"/>
  <c r="O7" i="66"/>
  <c r="P24" i="65"/>
  <c r="O8" i="65"/>
  <c r="O7" i="65"/>
  <c r="O6" i="65"/>
  <c r="O8" i="64"/>
  <c r="O7" i="64"/>
  <c r="O6" i="64"/>
  <c r="O6" i="63"/>
  <c r="O8" i="63"/>
  <c r="O7" i="63"/>
  <c r="O8" i="62"/>
  <c r="O6" i="62"/>
  <c r="O6" i="61"/>
  <c r="O8" i="61"/>
  <c r="O7" i="61"/>
  <c r="O7" i="60"/>
  <c r="O8" i="60"/>
  <c r="O6" i="60"/>
  <c r="O8" i="59"/>
  <c r="O7" i="59"/>
  <c r="O6" i="59"/>
  <c r="O9" i="58"/>
  <c r="O7" i="57"/>
  <c r="O8" i="57"/>
  <c r="O6" i="57"/>
  <c r="O8" i="51"/>
  <c r="O7" i="51"/>
  <c r="O6" i="51"/>
  <c r="O7" i="56"/>
  <c r="O8" i="56"/>
  <c r="O6" i="56"/>
  <c r="O7" i="55"/>
  <c r="O6" i="55"/>
  <c r="O8" i="54"/>
  <c r="O6" i="54"/>
  <c r="O8" i="53"/>
  <c r="O7" i="53"/>
  <c r="O6" i="53"/>
  <c r="O8" i="52"/>
  <c r="O7" i="52"/>
  <c r="O6" i="52"/>
  <c r="F16" i="42"/>
  <c r="O6" i="50"/>
  <c r="O8" i="50"/>
  <c r="O7" i="50"/>
  <c r="O8" i="49"/>
  <c r="O7" i="49"/>
  <c r="O6" i="49"/>
  <c r="P24" i="62"/>
  <c r="P24" i="2"/>
  <c r="N9" i="69"/>
  <c r="E6" i="42"/>
  <c r="K9" i="42"/>
  <c r="F15" i="9"/>
  <c r="J6" i="9"/>
  <c r="G9" i="9"/>
  <c r="B9" i="9"/>
  <c r="L9" i="9"/>
  <c r="N7" i="9"/>
  <c r="K15" i="9"/>
  <c r="I24" i="9"/>
  <c r="N8" i="9"/>
  <c r="J7" i="9"/>
  <c r="F9" i="9"/>
  <c r="F21" i="9"/>
  <c r="N6" i="9"/>
  <c r="M9" i="9"/>
  <c r="H9" i="9"/>
  <c r="I9" i="9"/>
  <c r="J8" i="9"/>
  <c r="C9" i="9"/>
  <c r="E8" i="9"/>
  <c r="D9" i="9"/>
  <c r="E7" i="9"/>
  <c r="N9" i="3"/>
  <c r="K9" i="9"/>
  <c r="E6" i="9"/>
  <c r="P24" i="68"/>
  <c r="P24" i="46"/>
  <c r="P24" i="6"/>
  <c r="N9" i="8"/>
  <c r="E9" i="68"/>
  <c r="J9" i="68"/>
  <c r="P24" i="74"/>
  <c r="N9" i="74"/>
  <c r="J9" i="73"/>
  <c r="F24" i="71"/>
  <c r="P17" i="71"/>
  <c r="K17" i="71"/>
  <c r="F17" i="71"/>
  <c r="N9" i="71"/>
  <c r="J9" i="71"/>
  <c r="E9" i="71"/>
  <c r="K24" i="72"/>
  <c r="F24" i="72"/>
  <c r="N9" i="72"/>
  <c r="E9" i="72"/>
  <c r="K24" i="70"/>
  <c r="F24" i="70"/>
  <c r="N9" i="70"/>
  <c r="E9" i="70"/>
  <c r="F24" i="69"/>
  <c r="K24" i="69"/>
  <c r="E9" i="69"/>
  <c r="K24" i="67"/>
  <c r="F24" i="67"/>
  <c r="K17" i="67"/>
  <c r="F17" i="67"/>
  <c r="N9" i="67"/>
  <c r="J9" i="67"/>
  <c r="E9" i="67"/>
  <c r="K24" i="66"/>
  <c r="F24" i="66"/>
  <c r="E9" i="66"/>
  <c r="E9" i="65"/>
  <c r="P17" i="64"/>
  <c r="K17" i="64"/>
  <c r="F17" i="64"/>
  <c r="N9" i="64"/>
  <c r="J9" i="64"/>
  <c r="K24" i="63"/>
  <c r="F24" i="63"/>
  <c r="J9" i="63"/>
  <c r="E9" i="63"/>
  <c r="E9" i="62"/>
  <c r="K24" i="61"/>
  <c r="F24" i="61"/>
  <c r="F17" i="61"/>
  <c r="N9" i="61"/>
  <c r="J9" i="61"/>
  <c r="P24" i="60"/>
  <c r="J9" i="60"/>
  <c r="P17" i="59"/>
  <c r="K17" i="59"/>
  <c r="F17" i="59"/>
  <c r="N9" i="59"/>
  <c r="J9" i="59"/>
  <c r="P24" i="57"/>
  <c r="N9" i="57"/>
  <c r="E9" i="57"/>
  <c r="P24" i="51"/>
  <c r="N9" i="51"/>
  <c r="P24" i="56"/>
  <c r="P24" i="55"/>
  <c r="K24" i="8"/>
  <c r="F24" i="8"/>
  <c r="F17" i="8"/>
  <c r="O8" i="8"/>
  <c r="O7" i="8"/>
  <c r="J9" i="8"/>
  <c r="O8" i="44"/>
  <c r="N9" i="44"/>
  <c r="J9" i="44"/>
  <c r="E9" i="44"/>
  <c r="K24" i="53"/>
  <c r="F24" i="53"/>
  <c r="Q8" i="53"/>
  <c r="N9" i="53"/>
  <c r="Q7" i="53"/>
  <c r="E9" i="53"/>
  <c r="P24" i="48"/>
  <c r="N9" i="48"/>
  <c r="P17" i="45"/>
  <c r="K17" i="45"/>
  <c r="F17" i="45"/>
  <c r="N9" i="45"/>
  <c r="J9" i="45"/>
  <c r="K17" i="2"/>
  <c r="O8" i="2"/>
  <c r="N9" i="2"/>
  <c r="J9" i="2"/>
  <c r="E9" i="2"/>
  <c r="P17" i="54"/>
  <c r="K17" i="54"/>
  <c r="F17" i="54"/>
  <c r="N9" i="54"/>
  <c r="J9" i="54"/>
  <c r="P24" i="52"/>
  <c r="N9" i="52"/>
  <c r="Q6" i="52"/>
  <c r="F17" i="50"/>
  <c r="N9" i="50"/>
  <c r="J9" i="50"/>
  <c r="F24" i="49"/>
  <c r="K24" i="49"/>
  <c r="Q8" i="49"/>
  <c r="N9" i="49"/>
  <c r="Q7" i="49"/>
  <c r="E9" i="49"/>
  <c r="E9" i="48"/>
  <c r="F24" i="48"/>
  <c r="K24" i="48"/>
  <c r="J9" i="49"/>
  <c r="F17" i="49"/>
  <c r="K17" i="49"/>
  <c r="P17" i="49"/>
  <c r="E9" i="45"/>
  <c r="F24" i="45"/>
  <c r="K24" i="45"/>
  <c r="N9" i="46"/>
  <c r="J9" i="46"/>
  <c r="F17" i="46"/>
  <c r="K17" i="46"/>
  <c r="P17" i="46"/>
  <c r="Q6" i="49"/>
  <c r="P24" i="49"/>
  <c r="Q7" i="50"/>
  <c r="Q8" i="50"/>
  <c r="E9" i="50"/>
  <c r="P24" i="45"/>
  <c r="E9" i="46"/>
  <c r="F24" i="46"/>
  <c r="K24" i="46"/>
  <c r="J9" i="48"/>
  <c r="F17" i="48"/>
  <c r="K17" i="48"/>
  <c r="P17" i="48"/>
  <c r="Q6" i="50"/>
  <c r="K17" i="50"/>
  <c r="P17" i="50"/>
  <c r="Q6" i="53"/>
  <c r="P24" i="53"/>
  <c r="Q7" i="54"/>
  <c r="Q8" i="54"/>
  <c r="E9" i="54"/>
  <c r="F24" i="54"/>
  <c r="K24" i="54"/>
  <c r="N9" i="55"/>
  <c r="J9" i="55"/>
  <c r="F17" i="55"/>
  <c r="K17" i="55"/>
  <c r="P17" i="55"/>
  <c r="J9" i="56"/>
  <c r="F17" i="56"/>
  <c r="K17" i="56"/>
  <c r="P17" i="56"/>
  <c r="E9" i="59"/>
  <c r="F24" i="59"/>
  <c r="K24" i="59"/>
  <c r="N9" i="60"/>
  <c r="E9" i="60"/>
  <c r="P24" i="61"/>
  <c r="F24" i="62"/>
  <c r="K24" i="62"/>
  <c r="N9" i="63"/>
  <c r="P24" i="64"/>
  <c r="F24" i="65"/>
  <c r="K24" i="65"/>
  <c r="N9" i="66"/>
  <c r="J9" i="66"/>
  <c r="F17" i="66"/>
  <c r="K17" i="66"/>
  <c r="P17" i="66"/>
  <c r="F24" i="68"/>
  <c r="K24" i="68"/>
  <c r="J9" i="69"/>
  <c r="F17" i="69"/>
  <c r="K17" i="69"/>
  <c r="P17" i="69"/>
  <c r="J9" i="70"/>
  <c r="F17" i="70"/>
  <c r="K17" i="70"/>
  <c r="P17" i="70"/>
  <c r="J9" i="72"/>
  <c r="F17" i="72"/>
  <c r="K17" i="72"/>
  <c r="P17" i="72"/>
  <c r="P24" i="73"/>
  <c r="E9" i="74"/>
  <c r="F24" i="74"/>
  <c r="K24" i="74"/>
  <c r="O6" i="44"/>
  <c r="P24" i="44"/>
  <c r="O6" i="2"/>
  <c r="F24" i="2"/>
  <c r="K24" i="2"/>
  <c r="E9" i="8"/>
  <c r="N9" i="5"/>
  <c r="O6" i="5"/>
  <c r="F24" i="50"/>
  <c r="K24" i="50"/>
  <c r="J9" i="52"/>
  <c r="F17" i="52"/>
  <c r="K17" i="52"/>
  <c r="P17" i="52"/>
  <c r="Q6" i="54"/>
  <c r="P24" i="54"/>
  <c r="E9" i="55"/>
  <c r="F24" i="55"/>
  <c r="K24" i="55"/>
  <c r="N9" i="56"/>
  <c r="E9" i="56"/>
  <c r="F24" i="56"/>
  <c r="K24" i="56"/>
  <c r="J9" i="51"/>
  <c r="F17" i="51"/>
  <c r="K17" i="51"/>
  <c r="P17" i="51"/>
  <c r="J9" i="57"/>
  <c r="F17" i="57"/>
  <c r="K17" i="57"/>
  <c r="P17" i="57"/>
  <c r="P24" i="59"/>
  <c r="F17" i="60"/>
  <c r="K17" i="60"/>
  <c r="P17" i="60"/>
  <c r="F17" i="63"/>
  <c r="K17" i="63"/>
  <c r="P17" i="63"/>
  <c r="P17" i="67"/>
  <c r="K17" i="8"/>
  <c r="P17" i="8"/>
  <c r="P24" i="50"/>
  <c r="Q7" i="52"/>
  <c r="Q8" i="52"/>
  <c r="E9" i="52"/>
  <c r="F24" i="52"/>
  <c r="K24" i="52"/>
  <c r="J9" i="53"/>
  <c r="F17" i="53"/>
  <c r="K17" i="53"/>
  <c r="P17" i="53"/>
  <c r="E9" i="51"/>
  <c r="F24" i="51"/>
  <c r="K24" i="51"/>
  <c r="F24" i="57"/>
  <c r="K24" i="57"/>
  <c r="F24" i="60"/>
  <c r="K24" i="60"/>
  <c r="K17" i="61"/>
  <c r="P17" i="61"/>
  <c r="P24" i="66"/>
  <c r="N9" i="68"/>
  <c r="P24" i="69"/>
  <c r="P24" i="70"/>
  <c r="P24" i="72"/>
  <c r="K24" i="71"/>
  <c r="N9" i="73"/>
  <c r="F17" i="73"/>
  <c r="K17" i="73"/>
  <c r="P17" i="73"/>
  <c r="F17" i="44"/>
  <c r="K17" i="44"/>
  <c r="P17" i="44"/>
  <c r="F17" i="2"/>
  <c r="E9" i="61"/>
  <c r="N9" i="62"/>
  <c r="J9" i="62"/>
  <c r="F17" i="62"/>
  <c r="K17" i="62"/>
  <c r="P17" i="62"/>
  <c r="P24" i="63"/>
  <c r="E9" i="64"/>
  <c r="F24" i="64"/>
  <c r="K24" i="64"/>
  <c r="N9" i="65"/>
  <c r="J9" i="65"/>
  <c r="F17" i="65"/>
  <c r="K17" i="65"/>
  <c r="P17" i="65"/>
  <c r="P24" i="67"/>
  <c r="F17" i="68"/>
  <c r="K17" i="68"/>
  <c r="P17" i="68"/>
  <c r="P24" i="71"/>
  <c r="E9" i="73"/>
  <c r="F24" i="73"/>
  <c r="K24" i="73"/>
  <c r="J9" i="74"/>
  <c r="F17" i="74"/>
  <c r="K17" i="74"/>
  <c r="P17" i="74"/>
  <c r="O7" i="44"/>
  <c r="F24" i="44"/>
  <c r="K24" i="44"/>
  <c r="J9" i="1"/>
  <c r="O7" i="2"/>
  <c r="P17" i="2"/>
  <c r="O6" i="8"/>
  <c r="P24" i="8"/>
  <c r="P24" i="7"/>
  <c r="K24" i="7"/>
  <c r="F24" i="7"/>
  <c r="P17" i="7"/>
  <c r="K17" i="7"/>
  <c r="F17" i="7"/>
  <c r="J9" i="7"/>
  <c r="O8" i="7"/>
  <c r="N9" i="7"/>
  <c r="O7" i="7"/>
  <c r="O6" i="7"/>
  <c r="E9" i="7"/>
  <c r="P24" i="1"/>
  <c r="K24" i="1"/>
  <c r="F24" i="1"/>
  <c r="P17" i="1"/>
  <c r="K17" i="1"/>
  <c r="F17" i="1"/>
  <c r="O8" i="1"/>
  <c r="E9" i="1"/>
  <c r="O7" i="1"/>
  <c r="N9" i="1"/>
  <c r="O6" i="1"/>
  <c r="K24" i="6"/>
  <c r="F24" i="6"/>
  <c r="P17" i="6"/>
  <c r="K17" i="6"/>
  <c r="F17" i="6"/>
  <c r="O8" i="6"/>
  <c r="O7" i="6"/>
  <c r="N9" i="6"/>
  <c r="O6" i="6"/>
  <c r="J9" i="6"/>
  <c r="E9" i="6"/>
  <c r="K24" i="5"/>
  <c r="P24" i="5"/>
  <c r="K17" i="5"/>
  <c r="P17" i="5"/>
  <c r="F17" i="5"/>
  <c r="O8" i="5"/>
  <c r="O7" i="5"/>
  <c r="J9" i="5"/>
  <c r="E9" i="5"/>
  <c r="P24" i="4"/>
  <c r="K24" i="4"/>
  <c r="F24" i="4"/>
  <c r="O7" i="4"/>
  <c r="J9" i="4"/>
  <c r="O6" i="4"/>
  <c r="F24" i="5"/>
  <c r="J9" i="3"/>
  <c r="E9" i="3"/>
  <c r="E9" i="4"/>
  <c r="O8" i="4"/>
  <c r="N9" i="4"/>
  <c r="F17" i="4"/>
  <c r="K17" i="4"/>
  <c r="P17" i="4"/>
  <c r="O9" i="45" l="1"/>
  <c r="O9" i="46"/>
  <c r="O9" i="74"/>
  <c r="O9" i="73"/>
  <c r="O9" i="71"/>
  <c r="O9" i="72"/>
  <c r="O9" i="70"/>
  <c r="O9" i="69"/>
  <c r="O9" i="68"/>
  <c r="O9" i="67"/>
  <c r="O9" i="48"/>
  <c r="O9" i="66"/>
  <c r="O9" i="65"/>
  <c r="O9" i="64"/>
  <c r="O9" i="63"/>
  <c r="O9" i="62"/>
  <c r="O9" i="61"/>
  <c r="O9" i="60"/>
  <c r="O9" i="59"/>
  <c r="O9" i="57"/>
  <c r="O9" i="51"/>
  <c r="O9" i="56"/>
  <c r="O9" i="55"/>
  <c r="O9" i="54"/>
  <c r="O9" i="53"/>
  <c r="O9" i="52"/>
  <c r="O9" i="50"/>
  <c r="O9" i="49"/>
  <c r="Q9" i="49"/>
  <c r="J9" i="9"/>
  <c r="N9" i="9"/>
  <c r="E9" i="9"/>
  <c r="O9" i="8"/>
  <c r="O9" i="44"/>
  <c r="Q9" i="53"/>
  <c r="O9" i="2"/>
  <c r="Q9" i="54"/>
  <c r="Q9" i="52"/>
  <c r="Q9" i="50"/>
  <c r="O9" i="7"/>
  <c r="O9" i="1"/>
  <c r="O9" i="6"/>
  <c r="O9" i="5"/>
  <c r="O9" i="4"/>
  <c r="G37" i="11"/>
  <c r="G37" i="42" s="1"/>
  <c r="F37" i="11"/>
  <c r="F37" i="42" s="1"/>
  <c r="E37" i="11"/>
  <c r="E37" i="42" s="1"/>
  <c r="N24" i="11"/>
  <c r="N24" i="42" s="1"/>
  <c r="M24" i="11"/>
  <c r="M24" i="42" s="1"/>
  <c r="L24" i="11"/>
  <c r="L24" i="42" s="1"/>
  <c r="J24" i="11"/>
  <c r="J24" i="42" s="1"/>
  <c r="I24" i="11"/>
  <c r="I24" i="42" s="1"/>
  <c r="H24" i="11"/>
  <c r="H24" i="42" s="1"/>
  <c r="G24" i="11"/>
  <c r="G24" i="42" s="1"/>
  <c r="E24" i="11"/>
  <c r="E24" i="42" s="1"/>
  <c r="D24" i="11"/>
  <c r="D24" i="42" s="1"/>
  <c r="C24" i="11"/>
  <c r="C24" i="42" s="1"/>
  <c r="B24" i="11"/>
  <c r="B24" i="42" s="1"/>
  <c r="P23" i="11"/>
  <c r="P23" i="42" s="1"/>
  <c r="K23" i="11"/>
  <c r="K23" i="42" s="1"/>
  <c r="F23" i="11"/>
  <c r="F23" i="42" s="1"/>
  <c r="P22" i="11"/>
  <c r="P22" i="42" s="1"/>
  <c r="K22" i="11"/>
  <c r="K22" i="42" s="1"/>
  <c r="F22" i="11"/>
  <c r="F22" i="42" s="1"/>
  <c r="P21" i="42"/>
  <c r="K21" i="11"/>
  <c r="K21" i="42" s="1"/>
  <c r="F21" i="11"/>
  <c r="F21" i="42" s="1"/>
  <c r="O17" i="11"/>
  <c r="O17" i="42" s="1"/>
  <c r="N17" i="11"/>
  <c r="N17" i="42" s="1"/>
  <c r="M17" i="11"/>
  <c r="M17" i="42" s="1"/>
  <c r="L17" i="11"/>
  <c r="L17" i="42" s="1"/>
  <c r="J17" i="11"/>
  <c r="J17" i="42" s="1"/>
  <c r="I17" i="11"/>
  <c r="I17" i="42" s="1"/>
  <c r="H17" i="11"/>
  <c r="H17" i="42" s="1"/>
  <c r="G17" i="11"/>
  <c r="G17" i="42" s="1"/>
  <c r="E17" i="11"/>
  <c r="E17" i="42" s="1"/>
  <c r="D17" i="11"/>
  <c r="D17" i="42" s="1"/>
  <c r="C17" i="11"/>
  <c r="C17" i="42" s="1"/>
  <c r="B17" i="11"/>
  <c r="B17" i="42" s="1"/>
  <c r="P16" i="11"/>
  <c r="P16" i="42" s="1"/>
  <c r="K16" i="11"/>
  <c r="K16" i="42" s="1"/>
  <c r="P15" i="11"/>
  <c r="P15" i="42" s="1"/>
  <c r="K15" i="11"/>
  <c r="K15" i="42" s="1"/>
  <c r="F15" i="11"/>
  <c r="F15" i="42" s="1"/>
  <c r="P14" i="11"/>
  <c r="P14" i="42" s="1"/>
  <c r="K14" i="11"/>
  <c r="K14" i="42" s="1"/>
  <c r="F14" i="11"/>
  <c r="F14" i="42" s="1"/>
  <c r="M9" i="11"/>
  <c r="M9" i="42" s="1"/>
  <c r="L9" i="11"/>
  <c r="L9" i="42" s="1"/>
  <c r="I9" i="11"/>
  <c r="I9" i="42" s="1"/>
  <c r="H9" i="11"/>
  <c r="H9" i="42" s="1"/>
  <c r="G9" i="11"/>
  <c r="G9" i="42" s="1"/>
  <c r="F9" i="11"/>
  <c r="F9" i="42" s="1"/>
  <c r="D9" i="11"/>
  <c r="D9" i="42" s="1"/>
  <c r="C9" i="11"/>
  <c r="C9" i="42" s="1"/>
  <c r="B9" i="11"/>
  <c r="B9" i="42" s="1"/>
  <c r="N8" i="11"/>
  <c r="N8" i="42" s="1"/>
  <c r="J8" i="11"/>
  <c r="J8" i="42" s="1"/>
  <c r="E8" i="11"/>
  <c r="N7" i="11"/>
  <c r="N7" i="42" s="1"/>
  <c r="J7" i="11"/>
  <c r="J7" i="42" s="1"/>
  <c r="E7" i="11"/>
  <c r="N6" i="11"/>
  <c r="N6" i="42" s="1"/>
  <c r="J6" i="11"/>
  <c r="J6" i="42" l="1"/>
  <c r="O6" i="11"/>
  <c r="E8" i="42"/>
  <c r="O8" i="11"/>
  <c r="E7" i="42"/>
  <c r="O7" i="11"/>
  <c r="P24" i="11"/>
  <c r="P24" i="42" s="1"/>
  <c r="Q6" i="11"/>
  <c r="F24" i="11"/>
  <c r="F24" i="42" s="1"/>
  <c r="Q7" i="11"/>
  <c r="N9" i="11"/>
  <c r="N9" i="42" s="1"/>
  <c r="J9" i="11"/>
  <c r="J9" i="42" s="1"/>
  <c r="Q8" i="11"/>
  <c r="K24" i="11"/>
  <c r="K24" i="42" s="1"/>
  <c r="P17" i="11"/>
  <c r="P17" i="42" s="1"/>
  <c r="K17" i="11"/>
  <c r="K17" i="42" s="1"/>
  <c r="F17" i="11"/>
  <c r="F17" i="42" s="1"/>
  <c r="E9" i="11"/>
  <c r="G37" i="3"/>
  <c r="G37" i="9" s="1"/>
  <c r="F37" i="3"/>
  <c r="F37" i="9" s="1"/>
  <c r="E37" i="3"/>
  <c r="E37" i="9" s="1"/>
  <c r="O24" i="3"/>
  <c r="O24" i="9" s="1"/>
  <c r="N24" i="3"/>
  <c r="N24" i="9" s="1"/>
  <c r="M24" i="3"/>
  <c r="M24" i="9" s="1"/>
  <c r="L24" i="3"/>
  <c r="L24" i="9" s="1"/>
  <c r="J24" i="3"/>
  <c r="J24" i="9" s="1"/>
  <c r="H24" i="3"/>
  <c r="H24" i="9" s="1"/>
  <c r="G24" i="3"/>
  <c r="G24" i="9" s="1"/>
  <c r="E24" i="3"/>
  <c r="E24" i="9" s="1"/>
  <c r="D24" i="3"/>
  <c r="D24" i="9" s="1"/>
  <c r="C24" i="3"/>
  <c r="C24" i="9" s="1"/>
  <c r="B24" i="3"/>
  <c r="B24" i="9" s="1"/>
  <c r="P23" i="3"/>
  <c r="P23" i="9" s="1"/>
  <c r="K23" i="3"/>
  <c r="K23" i="9" s="1"/>
  <c r="F23" i="3"/>
  <c r="F23" i="9" s="1"/>
  <c r="P22" i="3"/>
  <c r="P22" i="9" s="1"/>
  <c r="K22" i="3"/>
  <c r="K22" i="9" s="1"/>
  <c r="F22" i="3"/>
  <c r="F22" i="9" s="1"/>
  <c r="P21" i="3"/>
  <c r="P21" i="9" s="1"/>
  <c r="K21" i="3"/>
  <c r="K21" i="9" s="1"/>
  <c r="O17" i="3"/>
  <c r="O17" i="9" s="1"/>
  <c r="N17" i="3"/>
  <c r="N17" i="9" s="1"/>
  <c r="M17" i="3"/>
  <c r="M17" i="9" s="1"/>
  <c r="L17" i="3"/>
  <c r="L17" i="9" s="1"/>
  <c r="J17" i="3"/>
  <c r="J17" i="9" s="1"/>
  <c r="I17" i="3"/>
  <c r="I17" i="9" s="1"/>
  <c r="H17" i="3"/>
  <c r="H17" i="9" s="1"/>
  <c r="G17" i="3"/>
  <c r="G17" i="9" s="1"/>
  <c r="E17" i="3"/>
  <c r="E17" i="9" s="1"/>
  <c r="D17" i="3"/>
  <c r="D17" i="9" s="1"/>
  <c r="C17" i="3"/>
  <c r="C17" i="9" s="1"/>
  <c r="B17" i="3"/>
  <c r="B17" i="9" s="1"/>
  <c r="P16" i="3"/>
  <c r="P16" i="9" s="1"/>
  <c r="K16" i="3"/>
  <c r="K16" i="9" s="1"/>
  <c r="F16" i="9"/>
  <c r="P15" i="3"/>
  <c r="P15" i="9" s="1"/>
  <c r="P14" i="3"/>
  <c r="P14" i="9" s="1"/>
  <c r="K14" i="3"/>
  <c r="K14" i="9" s="1"/>
  <c r="F14" i="3"/>
  <c r="F14" i="9" s="1"/>
  <c r="E9" i="42" l="1"/>
  <c r="O9" i="11"/>
  <c r="Q9" i="11"/>
  <c r="O7" i="3"/>
  <c r="O6" i="3"/>
  <c r="O8" i="3"/>
  <c r="P24" i="3"/>
  <c r="P24" i="9" s="1"/>
  <c r="F24" i="3"/>
  <c r="F24" i="9" s="1"/>
  <c r="K24" i="3"/>
  <c r="K24" i="9" s="1"/>
  <c r="F17" i="3"/>
  <c r="F17" i="9" s="1"/>
  <c r="K17" i="3"/>
  <c r="K17" i="9" s="1"/>
  <c r="P17" i="3"/>
  <c r="P17" i="9" s="1"/>
  <c r="O7" i="9" l="1"/>
  <c r="O6" i="9"/>
  <c r="O8" i="9"/>
  <c r="O7" i="42"/>
  <c r="O6" i="42"/>
  <c r="O8" i="42"/>
  <c r="O9" i="3"/>
  <c r="O9" i="9" l="1"/>
  <c r="O9" i="42"/>
</calcChain>
</file>

<file path=xl/sharedStrings.xml><?xml version="1.0" encoding="utf-8"?>
<sst xmlns="http://schemas.openxmlformats.org/spreadsheetml/2006/main" count="3036" uniqueCount="177">
  <si>
    <t>Υπηρετούν στο Δικαστήριο</t>
  </si>
  <si>
    <t>Δικαστές:</t>
  </si>
  <si>
    <t>Δικαστικοί Υπάλληλοι :</t>
  </si>
  <si>
    <t>Κατηγορία Υπόθεσης</t>
  </si>
  <si>
    <t>που δεν είχαν προσδιοριστεί</t>
  </si>
  <si>
    <t>που είχαν προσδιοριστεί</t>
  </si>
  <si>
    <t>που είχαν συζητηθεί και δεν είχε εκδοθεί απόφαση</t>
  </si>
  <si>
    <t>Σύνολο</t>
  </si>
  <si>
    <t>_</t>
  </si>
  <si>
    <t>Δημοσιεύτηκε απόφαση</t>
  </si>
  <si>
    <t>Καταργήθηκε η  δίκη</t>
  </si>
  <si>
    <t>Συνεκδικάστηκαν</t>
  </si>
  <si>
    <t>Που δεν έχουν προσδιοριστεί</t>
  </si>
  <si>
    <t>Που έχουν προσδιοριστεί</t>
  </si>
  <si>
    <t>Που έχουν συζητηθεί και δεν έχει εκδοθεί απόφαση</t>
  </si>
  <si>
    <t>Φορολογικές</t>
  </si>
  <si>
    <t>Τελωνειακές</t>
  </si>
  <si>
    <t>Λοιπές κατηγορίες</t>
  </si>
  <si>
    <t xml:space="preserve">Ταξινόμηση κατ'  έτος κατάθεσης των εκκρεμών υποθέσεων </t>
  </si>
  <si>
    <t>Έτος κατάθεσης των υποθέσεων  που  δεν έχουν προσδιοριστεί</t>
  </si>
  <si>
    <t>Έτος κατάθεσης των υποθέσεων  που  έχουν προσδιοριστεί</t>
  </si>
  <si>
    <t>Έτος κατάθεσης των υποθέσεων  που  έχουν  συζητηθεί και δεν είχε εκδοθεί απόφαση</t>
  </si>
  <si>
    <t>Πλήθος αμιγών φορολογικών τμημάτων:*</t>
  </si>
  <si>
    <t>Υπηρετούν στα αμιγή φορολογικά τμήματα</t>
  </si>
  <si>
    <t xml:space="preserve"> Υποθέσεις που περαιώθηκαν από τα αμιγή φορολογικά τμήματα εντός του τριμήνου  </t>
  </si>
  <si>
    <t>Αρ. υποθ.</t>
  </si>
  <si>
    <t>Δικαστές</t>
  </si>
  <si>
    <t xml:space="preserve"> Δικαστικοί Υπάλληλοι </t>
  </si>
  <si>
    <t>Διοικητικό  Εφετείο Αθηνών</t>
  </si>
  <si>
    <t>Πλήθος αμιγών φορολογικών τμημάτων:</t>
  </si>
  <si>
    <t xml:space="preserve"> </t>
  </si>
  <si>
    <t>Συνολικός Πίνακας Διοικητικών  Εφετείων</t>
  </si>
  <si>
    <t>ΕΥΡΕΤΗΡΙO</t>
  </si>
  <si>
    <t>Αγρινίου</t>
  </si>
  <si>
    <t>Θεσσαλονίκης</t>
  </si>
  <si>
    <t>Αλεξανδρούπολης</t>
  </si>
  <si>
    <t>Ιωαννίνων</t>
  </si>
  <si>
    <t>Βέροιας</t>
  </si>
  <si>
    <t>Κομοτηνής</t>
  </si>
  <si>
    <t>Βόλου</t>
  </si>
  <si>
    <t>Λάρισας</t>
  </si>
  <si>
    <t>Ηρακλείου</t>
  </si>
  <si>
    <t>Τρίπολης</t>
  </si>
  <si>
    <t>Καβάλας</t>
  </si>
  <si>
    <t>Χανίων</t>
  </si>
  <si>
    <t>Καλαμάτας</t>
  </si>
  <si>
    <t>Σύνολo ΕΦΕΤΕΙΩΝ</t>
  </si>
  <si>
    <t>Κερκύρας</t>
  </si>
  <si>
    <t>Κοζάνης</t>
  </si>
  <si>
    <t>Κορίνθου</t>
  </si>
  <si>
    <t>Λαμίας</t>
  </si>
  <si>
    <t>Λιβαδειάς</t>
  </si>
  <si>
    <t>Μεσολογγίου</t>
  </si>
  <si>
    <t>Μυτιλήνης</t>
  </si>
  <si>
    <t>Ναυπλίου</t>
  </si>
  <si>
    <t>Πύργου</t>
  </si>
  <si>
    <t>Ρόδου</t>
  </si>
  <si>
    <t>Σερρών</t>
  </si>
  <si>
    <t>Σύρου</t>
  </si>
  <si>
    <t>Τρικάλων</t>
  </si>
  <si>
    <t>Χαλκίδας</t>
  </si>
  <si>
    <t>Σύνολο ΠΡΩΤΟΔΙΚΕΙΩΝ</t>
  </si>
  <si>
    <t>Αθηνών</t>
  </si>
  <si>
    <t>Πατρών</t>
  </si>
  <si>
    <t>Πειραιώς</t>
  </si>
  <si>
    <t>Συνολικός Πίνακας Διοικητικών  Πρωτοδικείων</t>
  </si>
  <si>
    <t>ΔΙΟΙΚΗΤΙΚΑ ΕΦΕΤΕΙΑ</t>
  </si>
  <si>
    <t>ΔΙΟΙΚΗΤΙΚΑ  ΠΡΩΤΟΔΙΚΕΙΑ</t>
  </si>
  <si>
    <t>ΓΕΝΙΚΗ ΕΠΙΤΡΟΠΕΙΑ</t>
  </si>
  <si>
    <t>ΤΗΣ ΕΠΙΚΡΑΤΕΙΑΣ</t>
  </si>
  <si>
    <t>ΤΩΝ ΤΑΚΤΙΚΩΝ</t>
  </si>
  <si>
    <t>ΔΙΟΙΚΗΤΙΚΩΝ ΔΙΚΑΣΤΗΡΙΩΝ</t>
  </si>
  <si>
    <t>ΣΤΑΤΙΣΤΙΚΑ ΣΤΟΙΧΕΙΑ</t>
  </si>
  <si>
    <t>ΤΩΝ ΔΙΟΙΚΗΤΙΚΩΝ ΔΙΚΑΣΤΗΡΙΩΝ</t>
  </si>
  <si>
    <t>Ν 4046/2012</t>
  </si>
  <si>
    <t>ΑΘΗΝΑ</t>
  </si>
  <si>
    <t>ΦΕΒΡΟΥΑΡΙΟΣ   2013</t>
  </si>
  <si>
    <t>Επεξεργασία : Ι Τσουκαλάς</t>
  </si>
  <si>
    <t xml:space="preserve">Διοικητικό  Εφετείο Ιωαννίνων </t>
  </si>
  <si>
    <t>Διοικητικό  Εφετείο Κομοτηνής</t>
  </si>
  <si>
    <t>Διοικητικό  Εφετείο Λάρισας</t>
  </si>
  <si>
    <t>Διοικητικό  Εφετείο Πατρών</t>
  </si>
  <si>
    <t>Διοικητικό  Εφετείο Πειραιά</t>
  </si>
  <si>
    <t xml:space="preserve">Διοικητικό  Εφετείο Θεσσαλονίκης  </t>
  </si>
  <si>
    <t>Διοικητικό  Εφετείο Τρίπολης</t>
  </si>
  <si>
    <t>Διοικητικό  Εφετείο Χανίων</t>
  </si>
  <si>
    <t>Διοικητικό Πρωτοδικείο Αγρινίου</t>
  </si>
  <si>
    <t>Διοικητικό Πρωτοδικείο  Αθηνών</t>
  </si>
  <si>
    <t>Διοικητικό Πρωτοδικείο  Αλεξανδρούπολης</t>
  </si>
  <si>
    <t>Διοικητικό Πρωτοδικείο  Βέροιας</t>
  </si>
  <si>
    <t>Διοικητικό Πρωτοδικείο  Ηρακλείου</t>
  </si>
  <si>
    <t xml:space="preserve">Διοικητικό Πρωτοδικείο Θεσσαλονίκης </t>
  </si>
  <si>
    <t>Διοικητικό Πρωτοδικείο  Ιωαννίνων</t>
  </si>
  <si>
    <t>Διοικητικό Πρωτοδικείο  Καβάλας</t>
  </si>
  <si>
    <t>Διοικητικό Πρωτοδικείο  Καλαμάτας</t>
  </si>
  <si>
    <t>Διοικητικό Πρωτοδικείο  Κέρκυρας</t>
  </si>
  <si>
    <t>Διοικητικό Πρωτοδικείο  Κοζάνης</t>
  </si>
  <si>
    <t>Διοικητικό Πρωτοδικείο  Κομοτηνής</t>
  </si>
  <si>
    <t>Διοικητικό Πρωτοδικείο  Κορίνθου</t>
  </si>
  <si>
    <t>Διοικητικό Πρωτοδικείο Λάρισας</t>
  </si>
  <si>
    <t>Διοικητικό Πρωτοδικείο  Λιβαδειάς</t>
  </si>
  <si>
    <t>Διοικητικό Πρωτοδικείο  Πατρών</t>
  </si>
  <si>
    <t>Διοικητικό Πρωτοδικείο  Τρικάλων</t>
  </si>
  <si>
    <t>Διοικητικό Πρωτοδικείο Λαμίας</t>
  </si>
  <si>
    <t>Διοικητικό Πρωτοδικείο  Μυτιλήνης</t>
  </si>
  <si>
    <t>Διοικητικό Πρωτοδικείο  Πύργου</t>
  </si>
  <si>
    <t>Διοικητικό Πρωτοδικείο  Σερρών</t>
  </si>
  <si>
    <t>Διοικητικό Πρωτοδικείο  Τρίπολης</t>
  </si>
  <si>
    <t>Διοικητικό Πρωτοδικείο  Χαλκίδας</t>
  </si>
  <si>
    <t>Διοικητικό Πρωτοδικείο  Χανίων</t>
  </si>
  <si>
    <t>Διοικητικό Πρωτοδικείο  Πειραιά</t>
  </si>
  <si>
    <t>Διοικητικό Πρωτοδικείο Σύρου</t>
  </si>
  <si>
    <t>Διοικητικό Πρωτοδικείο  Ναυπλίου</t>
  </si>
  <si>
    <t>Διοικητικό Πρωτοδικείο Ρόδου</t>
  </si>
  <si>
    <t>Διοικητικό Πρωτοδικείο  Βόλου</t>
  </si>
  <si>
    <t>Διοικητικό Πρωτοδικείο  Μεσολογγίου</t>
  </si>
  <si>
    <t>Β'</t>
  </si>
  <si>
    <t>Γ'</t>
  </si>
  <si>
    <t>A'</t>
  </si>
  <si>
    <t>Δ'</t>
  </si>
  <si>
    <t>Ε'</t>
  </si>
  <si>
    <t>ΣΤ'</t>
  </si>
  <si>
    <t>Ζ΄</t>
  </si>
  <si>
    <t>Η'</t>
  </si>
  <si>
    <t>Θ'</t>
  </si>
  <si>
    <t>3o ΤΡΙΜΗΝΟ 2022</t>
  </si>
  <si>
    <t>Τμ.1</t>
  </si>
  <si>
    <t>Τμ.2</t>
  </si>
  <si>
    <t>Τμ.3</t>
  </si>
  <si>
    <t>Τμ.4</t>
  </si>
  <si>
    <t>Τμ.5</t>
  </si>
  <si>
    <t>Τμ.6</t>
  </si>
  <si>
    <t>Τμ.7</t>
  </si>
  <si>
    <t>Τμ.8</t>
  </si>
  <si>
    <t>Τμ.19</t>
  </si>
  <si>
    <t>Τμ.20</t>
  </si>
  <si>
    <t>ΙΒ' ΤΜΗΜΑ</t>
  </si>
  <si>
    <t>ΙΔ' ΤΜΗΜΑ</t>
  </si>
  <si>
    <t>ΙΕ' ΤΜΗΜΑ</t>
  </si>
  <si>
    <t>Α' ΟΥΣΙΑΣ</t>
  </si>
  <si>
    <t>Β' ΟΥΣΙΑΣ</t>
  </si>
  <si>
    <t>Γ' ΟΥΣΙΑΣ</t>
  </si>
  <si>
    <t>Δ' ΟΥΣΙΑΣ</t>
  </si>
  <si>
    <t>Ε' ΟΥΣΙΑΣ</t>
  </si>
  <si>
    <t>ΣΤ' ΟΥΣΙΑΣ</t>
  </si>
  <si>
    <t>Γ' ΔΙΑΚΟΠΩΝ</t>
  </si>
  <si>
    <t>Ζ' ΟΥΣΙΑΣ</t>
  </si>
  <si>
    <t>ΤΜΗΜΑ</t>
  </si>
  <si>
    <t>1ο Τμήμα</t>
  </si>
  <si>
    <t>2ο Τμήμα</t>
  </si>
  <si>
    <t>Α ΤΜΗΜΑ</t>
  </si>
  <si>
    <t>Β ΤΜΗΜΑ</t>
  </si>
  <si>
    <t>Α Τμήμα</t>
  </si>
  <si>
    <t>Β Τμήμα</t>
  </si>
  <si>
    <t>Γ Τμήμα</t>
  </si>
  <si>
    <t>ΕΝΙΑΙΟ</t>
  </si>
  <si>
    <t>ENIAIO</t>
  </si>
  <si>
    <t>3ο Τμήμα</t>
  </si>
  <si>
    <t>9ο Τμήμα</t>
  </si>
  <si>
    <t>11ο Τμήμα</t>
  </si>
  <si>
    <t>14ο Τμήμα</t>
  </si>
  <si>
    <t>16ο Τμήμα</t>
  </si>
  <si>
    <t>24ο Τμήμα</t>
  </si>
  <si>
    <t>27ο Τμήμα</t>
  </si>
  <si>
    <t>32ο Τμήμα</t>
  </si>
  <si>
    <t>33ο Τμήμα</t>
  </si>
  <si>
    <t xml:space="preserve"> Στατιστικά του Ν.4046/2012    Από 01/07/2023 έως 30/09/2023</t>
  </si>
  <si>
    <t>Εκκρεμείς υποθέσεις μέχρι 30/06/2023</t>
  </si>
  <si>
    <t>Εισαχθείσες υποθέσεις από  01/07/2023 έως 30/09/2023</t>
  </si>
  <si>
    <t>Υποθέσεις που περαιώθηκαν από  01/07/2023 έως 30/09/2023</t>
  </si>
  <si>
    <t>Εκκρεμείς υποθέσεις στις 30/09/2023</t>
  </si>
  <si>
    <t>Εκκρεμείς υποθέσεις στις 30/06/2023</t>
  </si>
  <si>
    <t>Εκκρεμείς υποθέσεις στις  30/09/2023</t>
  </si>
  <si>
    <t>Φορολογικές και τελωνιακές υποθέσεις  με αμφισβητούμενη διαφορά  έως 150.000  και εισήχθηκαν  από 01/07/2023 έως30/09/2023</t>
  </si>
  <si>
    <t xml:space="preserve">*Φορολογικές και τελωνιακές υποθέσεις που η αμφισβητούμενη διαφορά υπερβαίνει το ποσό των 150.000 ευρώ και εισήχθηκαν  από 01/07/2023 έως  30/09/2023                                                                                                                                                                                                                    </t>
  </si>
  <si>
    <t>έως 2020</t>
  </si>
  <si>
    <t>Γ ΤΜΗΜΑ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</si>
</sst>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0"/>
      <name val="Arial"/>
      <family val="2"/>
    </font>
    <font>
      <sz val="11"/>
      <color theme="0"/>
      <name val="Calibri"/>
      <family val="2"/>
      <charset val="161"/>
      <scheme val="minor"/>
    </font>
    <font>
      <b/>
      <sz val="16"/>
      <color indexed="8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b/>
      <sz val="7"/>
      <color indexed="8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sz val="9"/>
      <name val="Verdana"/>
      <family val="2"/>
      <charset val="161"/>
    </font>
    <font>
      <sz val="9"/>
      <color indexed="8"/>
      <name val="Arial"/>
      <family val="2"/>
    </font>
    <font>
      <b/>
      <sz val="9"/>
      <name val="Verdana"/>
      <family val="2"/>
      <charset val="161"/>
    </font>
    <font>
      <sz val="9"/>
      <name val="Arial"/>
      <family val="2"/>
    </font>
    <font>
      <sz val="10"/>
      <name val="Arial"/>
      <family val="2"/>
      <charset val="161"/>
    </font>
    <font>
      <b/>
      <u/>
      <sz val="14"/>
      <name val="Tahoma"/>
      <family val="2"/>
      <charset val="161"/>
    </font>
    <font>
      <b/>
      <sz val="11"/>
      <name val="Tahoma"/>
      <family val="2"/>
      <charset val="161"/>
    </font>
    <font>
      <b/>
      <sz val="12"/>
      <name val="Arial"/>
      <family val="2"/>
    </font>
    <font>
      <b/>
      <sz val="10"/>
      <name val="Arial"/>
      <family val="2"/>
      <charset val="161"/>
    </font>
    <font>
      <u/>
      <sz val="10"/>
      <color indexed="12"/>
      <name val="Arial"/>
      <family val="2"/>
      <charset val="161"/>
    </font>
    <font>
      <sz val="11"/>
      <color indexed="9"/>
      <name val="Calibri"/>
      <family val="2"/>
      <charset val="161"/>
    </font>
    <font>
      <b/>
      <sz val="8"/>
      <color indexed="8"/>
      <name val="Arial"/>
      <family val="2"/>
      <charset val="1"/>
    </font>
    <font>
      <sz val="10"/>
      <name val="Arial"/>
      <family val="2"/>
      <charset val="161"/>
    </font>
    <font>
      <b/>
      <sz val="18"/>
      <name val="Times New Roman"/>
      <family val="1"/>
      <charset val="161"/>
    </font>
    <font>
      <b/>
      <sz val="20"/>
      <name val="Times New Roman"/>
      <family val="1"/>
      <charset val="161"/>
    </font>
    <font>
      <b/>
      <sz val="24"/>
      <color indexed="9"/>
      <name val="Times New Roman"/>
      <family val="1"/>
      <charset val="161"/>
    </font>
    <font>
      <b/>
      <sz val="28"/>
      <name val="Times New Roman"/>
      <family val="1"/>
      <charset val="161"/>
    </font>
    <font>
      <b/>
      <sz val="24"/>
      <name val="Times New Roman"/>
      <family val="1"/>
      <charset val="161"/>
    </font>
    <font>
      <b/>
      <sz val="14"/>
      <name val="Times New Roman"/>
      <family val="1"/>
      <charset val="161"/>
    </font>
    <font>
      <b/>
      <sz val="12"/>
      <name val="Times New Roman"/>
      <family val="1"/>
      <charset val="161"/>
    </font>
    <font>
      <sz val="10"/>
      <name val="Arial"/>
      <family val="1"/>
      <charset val="161"/>
    </font>
    <font>
      <sz val="10"/>
      <color indexed="12"/>
      <name val="Arial"/>
      <family val="2"/>
      <charset val="161"/>
    </font>
    <font>
      <b/>
      <sz val="18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indexed="10"/>
        <bgColor indexed="6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</fills>
  <borders count="107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medium">
        <color indexed="63"/>
      </left>
      <right/>
      <top style="thin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n">
        <color indexed="63"/>
      </top>
      <bottom style="thick">
        <color indexed="63"/>
      </bottom>
      <diagonal/>
    </border>
    <border>
      <left/>
      <right/>
      <top style="thin">
        <color indexed="63"/>
      </top>
      <bottom/>
      <diagonal/>
    </border>
    <border>
      <left style="thick">
        <color indexed="63"/>
      </left>
      <right/>
      <top style="thin">
        <color indexed="63"/>
      </top>
      <bottom style="thick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/>
      <diagonal/>
    </border>
    <border>
      <left style="thick">
        <color indexed="63"/>
      </left>
      <right style="thin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n">
        <color indexed="63"/>
      </top>
      <bottom/>
      <diagonal/>
    </border>
    <border>
      <left style="thick">
        <color indexed="63"/>
      </left>
      <right/>
      <top style="thick">
        <color indexed="63"/>
      </top>
      <bottom/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/>
      <right style="thin">
        <color indexed="63"/>
      </right>
      <top/>
      <bottom/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/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/>
      <bottom style="thick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medium">
        <color indexed="63"/>
      </right>
      <top style="medium">
        <color indexed="63"/>
      </top>
      <bottom style="thick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/>
      <right style="medium">
        <color indexed="63"/>
      </right>
      <top style="medium">
        <color indexed="63"/>
      </top>
      <bottom style="thick">
        <color indexed="63"/>
      </bottom>
      <diagonal/>
    </border>
    <border>
      <left style="medium">
        <color indexed="63"/>
      </left>
      <right/>
      <top/>
      <bottom style="medium">
        <color indexed="63"/>
      </bottom>
      <diagonal/>
    </border>
    <border>
      <left/>
      <right/>
      <top/>
      <bottom style="medium">
        <color indexed="63"/>
      </bottom>
      <diagonal/>
    </border>
    <border>
      <left/>
      <right style="thin">
        <color indexed="63"/>
      </right>
      <top/>
      <bottom style="medium">
        <color indexed="63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n">
        <color indexed="63"/>
      </top>
      <bottom/>
      <diagonal/>
    </border>
    <border>
      <left style="thick">
        <color indexed="63"/>
      </left>
      <right/>
      <top/>
      <bottom/>
      <diagonal/>
    </border>
    <border>
      <left/>
      <right style="thick">
        <color indexed="63"/>
      </right>
      <top/>
      <bottom/>
      <diagonal/>
    </border>
    <border>
      <left/>
      <right/>
      <top/>
      <bottom style="thick">
        <color indexed="63"/>
      </bottom>
      <diagonal/>
    </border>
    <border>
      <left/>
      <right style="thick">
        <color indexed="63"/>
      </right>
      <top style="thin">
        <color indexed="63"/>
      </top>
      <bottom style="thick">
        <color indexed="63"/>
      </bottom>
      <diagonal/>
    </border>
    <border>
      <left/>
      <right/>
      <top style="thin">
        <color indexed="63"/>
      </top>
      <bottom style="thick">
        <color indexed="63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8"/>
      </left>
      <right/>
      <top style="thin">
        <color indexed="63"/>
      </top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/>
      <top style="thin">
        <color indexed="8"/>
      </top>
      <bottom style="thin">
        <color indexed="63"/>
      </bottom>
      <diagonal/>
    </border>
    <border diagonalUp="1" diagonalDown="1"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 style="thin">
        <color indexed="8"/>
      </diagonal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</borders>
  <cellStyleXfs count="11">
    <xf numFmtId="0" fontId="0" fillId="0" borderId="0"/>
    <xf numFmtId="0" fontId="1" fillId="2" borderId="0" applyNumberFormat="0" applyBorder="0" applyAlignment="0" applyProtection="0"/>
    <xf numFmtId="0" fontId="12" fillId="0" borderId="0"/>
    <xf numFmtId="0" fontId="12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8" fillId="5" borderId="0" applyNumberFormat="0" applyBorder="0" applyAlignment="0" applyProtection="0"/>
    <xf numFmtId="0" fontId="20" fillId="0" borderId="0"/>
    <xf numFmtId="0" fontId="28" fillId="0" borderId="0"/>
    <xf numFmtId="0" fontId="29" fillId="0" borderId="0"/>
    <xf numFmtId="0" fontId="12" fillId="0" borderId="0"/>
    <xf numFmtId="0" fontId="12" fillId="0" borderId="0" applyFont="0" applyFill="0" applyBorder="0" applyAlignment="0" applyProtection="0"/>
  </cellStyleXfs>
  <cellXfs count="324">
    <xf numFmtId="0" fontId="0" fillId="0" borderId="0" xfId="0"/>
    <xf numFmtId="0" fontId="3" fillId="0" borderId="0" xfId="0" applyFont="1"/>
    <xf numFmtId="0" fontId="4" fillId="0" borderId="0" xfId="0" applyFont="1" applyFill="1" applyBorder="1" applyAlignment="1" applyProtection="1">
      <alignment horizontal="left" vertical="top" wrapText="1"/>
    </xf>
    <xf numFmtId="0" fontId="5" fillId="3" borderId="3" xfId="0" applyFont="1" applyFill="1" applyBorder="1" applyAlignment="1" applyProtection="1">
      <alignment vertical="top" wrapText="1"/>
    </xf>
    <xf numFmtId="0" fontId="5" fillId="3" borderId="4" xfId="0" applyFont="1" applyFill="1" applyBorder="1" applyAlignment="1" applyProtection="1">
      <alignment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vertical="center" wrapText="1"/>
    </xf>
    <xf numFmtId="0" fontId="5" fillId="3" borderId="5" xfId="0" applyFont="1" applyFill="1" applyBorder="1" applyAlignment="1" applyProtection="1">
      <alignment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wrapText="1"/>
    </xf>
    <xf numFmtId="0" fontId="5" fillId="3" borderId="9" xfId="0" applyFont="1" applyFill="1" applyBorder="1" applyAlignment="1" applyProtection="1">
      <alignment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left" vertical="top" wrapText="1"/>
    </xf>
    <xf numFmtId="0" fontId="5" fillId="0" borderId="4" xfId="0" applyFont="1" applyFill="1" applyBorder="1" applyAlignment="1" applyProtection="1">
      <alignment horizont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 applyProtection="1">
      <alignment vertical="top" wrapText="1"/>
    </xf>
    <xf numFmtId="0" fontId="8" fillId="0" borderId="4" xfId="1" applyFont="1" applyFill="1" applyBorder="1" applyAlignment="1"/>
    <xf numFmtId="0" fontId="8" fillId="0" borderId="4" xfId="1" applyFont="1" applyFill="1" applyBorder="1" applyAlignment="1">
      <alignment wrapText="1"/>
    </xf>
    <xf numFmtId="0" fontId="8" fillId="0" borderId="25" xfId="0" applyFont="1" applyFill="1" applyBorder="1" applyAlignment="1"/>
    <xf numFmtId="0" fontId="4" fillId="0" borderId="26" xfId="0" applyFont="1" applyFill="1" applyBorder="1" applyAlignment="1" applyProtection="1">
      <alignment vertical="top" wrapText="1"/>
    </xf>
    <xf numFmtId="0" fontId="4" fillId="0" borderId="28" xfId="0" applyFont="1" applyFill="1" applyBorder="1" applyAlignment="1" applyProtection="1">
      <alignment vertical="top" wrapText="1"/>
    </xf>
    <xf numFmtId="0" fontId="4" fillId="0" borderId="0" xfId="0" applyFont="1" applyFill="1" applyBorder="1" applyAlignment="1" applyProtection="1">
      <alignment vertical="top" wrapText="1"/>
    </xf>
    <xf numFmtId="0" fontId="8" fillId="0" borderId="32" xfId="1" applyFont="1" applyFill="1" applyBorder="1" applyAlignment="1">
      <alignment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wrapText="1"/>
    </xf>
    <xf numFmtId="0" fontId="11" fillId="0" borderId="0" xfId="0" applyFont="1" applyBorder="1"/>
    <xf numFmtId="0" fontId="10" fillId="0" borderId="36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3" fillId="0" borderId="37" xfId="0" applyFont="1" applyBorder="1"/>
    <xf numFmtId="0" fontId="8" fillId="0" borderId="32" xfId="1" applyFont="1" applyFill="1" applyBorder="1" applyAlignment="1">
      <alignment horizontal="center" vertical="center" wrapText="1"/>
    </xf>
    <xf numFmtId="0" fontId="8" fillId="4" borderId="40" xfId="0" applyFont="1" applyFill="1" applyBorder="1" applyAlignment="1">
      <alignment horizontal="center"/>
    </xf>
    <xf numFmtId="0" fontId="8" fillId="4" borderId="41" xfId="0" applyFont="1" applyFill="1" applyBorder="1" applyAlignment="1">
      <alignment horizontal="center"/>
    </xf>
    <xf numFmtId="0" fontId="10" fillId="0" borderId="43" xfId="0" applyFont="1" applyFill="1" applyBorder="1" applyAlignment="1">
      <alignment horizontal="center" vertical="center" wrapText="1"/>
    </xf>
    <xf numFmtId="0" fontId="10" fillId="0" borderId="42" xfId="0" applyFont="1" applyFill="1" applyBorder="1" applyAlignment="1">
      <alignment horizontal="center" vertical="center" wrapText="1"/>
    </xf>
    <xf numFmtId="0" fontId="8" fillId="4" borderId="44" xfId="0" applyFont="1" applyFill="1" applyBorder="1" applyAlignment="1">
      <alignment horizontal="center"/>
    </xf>
    <xf numFmtId="0" fontId="8" fillId="0" borderId="45" xfId="0" applyFont="1" applyFill="1" applyBorder="1" applyAlignment="1">
      <alignment vertical="center" wrapText="1"/>
    </xf>
    <xf numFmtId="0" fontId="10" fillId="0" borderId="45" xfId="1" applyFont="1" applyFill="1" applyBorder="1" applyAlignment="1">
      <alignment horizontal="center" wrapText="1"/>
    </xf>
    <xf numFmtId="0" fontId="10" fillId="0" borderId="45" xfId="0" applyFont="1" applyFill="1" applyBorder="1" applyAlignment="1">
      <alignment horizontal="center"/>
    </xf>
    <xf numFmtId="0" fontId="8" fillId="0" borderId="30" xfId="0" applyFont="1" applyFill="1" applyBorder="1" applyAlignment="1">
      <alignment horizontal="center" vertical="center" wrapText="1"/>
    </xf>
    <xf numFmtId="0" fontId="8" fillId="0" borderId="13" xfId="1" applyFont="1" applyFill="1" applyBorder="1" applyAlignment="1"/>
    <xf numFmtId="0" fontId="8" fillId="0" borderId="5" xfId="1" applyFont="1" applyFill="1" applyBorder="1" applyAlignment="1">
      <alignment wrapText="1"/>
    </xf>
    <xf numFmtId="0" fontId="8" fillId="0" borderId="46" xfId="0" applyFont="1" applyFill="1" applyBorder="1" applyAlignment="1"/>
    <xf numFmtId="0" fontId="8" fillId="0" borderId="32" xfId="0" applyFont="1" applyFill="1" applyBorder="1" applyAlignment="1"/>
    <xf numFmtId="0" fontId="11" fillId="0" borderId="13" xfId="0" applyFont="1" applyBorder="1"/>
    <xf numFmtId="0" fontId="11" fillId="0" borderId="5" xfId="0" applyFont="1" applyBorder="1"/>
    <xf numFmtId="0" fontId="8" fillId="4" borderId="47" xfId="0" applyFont="1" applyFill="1" applyBorder="1" applyAlignment="1">
      <alignment horizontal="center"/>
    </xf>
    <xf numFmtId="0" fontId="8" fillId="4" borderId="48" xfId="0" applyFont="1" applyFill="1" applyBorder="1" applyAlignment="1">
      <alignment horizontal="center"/>
    </xf>
    <xf numFmtId="0" fontId="8" fillId="0" borderId="32" xfId="0" applyFont="1" applyFill="1" applyBorder="1" applyAlignment="1">
      <alignment horizontal="center" vertical="center"/>
    </xf>
    <xf numFmtId="0" fontId="10" fillId="0" borderId="50" xfId="0" applyFont="1" applyFill="1" applyBorder="1" applyAlignment="1">
      <alignment horizontal="center"/>
    </xf>
    <xf numFmtId="0" fontId="11" fillId="0" borderId="51" xfId="0" applyFont="1" applyBorder="1"/>
    <xf numFmtId="0" fontId="11" fillId="0" borderId="52" xfId="0" applyFont="1" applyBorder="1"/>
    <xf numFmtId="0" fontId="3" fillId="0" borderId="52" xfId="0" applyFont="1" applyBorder="1"/>
    <xf numFmtId="0" fontId="3" fillId="0" borderId="53" xfId="0" applyFont="1" applyBorder="1"/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17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11" fillId="0" borderId="5" xfId="0" applyFont="1" applyBorder="1" applyAlignment="1">
      <alignment horizontal="center"/>
    </xf>
    <xf numFmtId="0" fontId="14" fillId="0" borderId="0" xfId="2" applyFont="1"/>
    <xf numFmtId="3" fontId="15" fillId="0" borderId="4" xfId="3" applyNumberFormat="1" applyFont="1" applyBorder="1"/>
    <xf numFmtId="3" fontId="16" fillId="0" borderId="4" xfId="3" applyNumberFormat="1" applyFont="1" applyBorder="1"/>
    <xf numFmtId="3" fontId="17" fillId="0" borderId="4" xfId="4" applyNumberFormat="1" applyBorder="1" applyAlignment="1" applyProtection="1"/>
    <xf numFmtId="3" fontId="17" fillId="0" borderId="4" xfId="4" applyNumberFormat="1" applyFill="1" applyBorder="1" applyAlignment="1" applyProtection="1"/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vertical="center" wrapText="1"/>
    </xf>
    <xf numFmtId="0" fontId="5" fillId="0" borderId="56" xfId="0" applyFont="1" applyFill="1" applyBorder="1" applyAlignment="1" applyProtection="1">
      <alignment horizontal="center" vertical="center" wrapText="1"/>
    </xf>
    <xf numFmtId="0" fontId="5" fillId="3" borderId="58" xfId="0" applyFont="1" applyFill="1" applyBorder="1" applyAlignment="1" applyProtection="1">
      <alignment vertical="center" wrapText="1"/>
    </xf>
    <xf numFmtId="0" fontId="5" fillId="3" borderId="58" xfId="0" applyFont="1" applyFill="1" applyBorder="1" applyAlignment="1" applyProtection="1">
      <alignment horizontal="center" vertical="center" wrapText="1"/>
    </xf>
    <xf numFmtId="0" fontId="4" fillId="0" borderId="56" xfId="0" applyFont="1" applyFill="1" applyBorder="1" applyAlignment="1" applyProtection="1">
      <alignment horizontal="left" vertical="top" wrapText="1"/>
    </xf>
    <xf numFmtId="0" fontId="5" fillId="0" borderId="56" xfId="0" applyFont="1" applyFill="1" applyBorder="1" applyAlignment="1" applyProtection="1">
      <alignment horizontal="center" wrapText="1"/>
    </xf>
    <xf numFmtId="0" fontId="9" fillId="0" borderId="64" xfId="0" applyFont="1" applyFill="1" applyBorder="1" applyAlignment="1" applyProtection="1">
      <alignment vertical="top" wrapText="1"/>
    </xf>
    <xf numFmtId="0" fontId="8" fillId="0" borderId="56" xfId="5" applyNumberFormat="1" applyFont="1" applyFill="1" applyBorder="1" applyAlignment="1" applyProtection="1"/>
    <xf numFmtId="0" fontId="8" fillId="0" borderId="56" xfId="5" applyNumberFormat="1" applyFont="1" applyFill="1" applyBorder="1" applyAlignment="1" applyProtection="1">
      <alignment wrapText="1"/>
    </xf>
    <xf numFmtId="0" fontId="8" fillId="0" borderId="63" xfId="0" applyFont="1" applyFill="1" applyBorder="1" applyAlignment="1"/>
    <xf numFmtId="0" fontId="4" fillId="0" borderId="64" xfId="0" applyFont="1" applyFill="1" applyBorder="1" applyAlignment="1" applyProtection="1">
      <alignment vertical="top" wrapText="1"/>
    </xf>
    <xf numFmtId="0" fontId="4" fillId="0" borderId="66" xfId="0" applyFont="1" applyFill="1" applyBorder="1" applyAlignment="1" applyProtection="1">
      <alignment vertical="top" wrapText="1"/>
    </xf>
    <xf numFmtId="0" fontId="8" fillId="0" borderId="67" xfId="5" applyNumberFormat="1" applyFont="1" applyFill="1" applyBorder="1" applyAlignment="1" applyProtection="1">
      <alignment vertical="center" wrapText="1"/>
    </xf>
    <xf numFmtId="0" fontId="8" fillId="0" borderId="69" xfId="0" applyFont="1" applyFill="1" applyBorder="1" applyAlignment="1">
      <alignment horizontal="center" vertical="center"/>
    </xf>
    <xf numFmtId="0" fontId="8" fillId="0" borderId="70" xfId="0" applyFont="1" applyFill="1" applyBorder="1" applyAlignment="1">
      <alignment horizontal="center" wrapText="1"/>
    </xf>
    <xf numFmtId="0" fontId="10" fillId="0" borderId="71" xfId="0" applyFont="1" applyFill="1" applyBorder="1" applyAlignment="1">
      <alignment horizontal="center" vertical="center" wrapText="1"/>
    </xf>
    <xf numFmtId="0" fontId="10" fillId="0" borderId="72" xfId="0" applyFont="1" applyFill="1" applyBorder="1" applyAlignment="1">
      <alignment horizontal="center" vertical="center" wrapText="1"/>
    </xf>
    <xf numFmtId="0" fontId="3" fillId="0" borderId="74" xfId="0" applyFont="1" applyBorder="1"/>
    <xf numFmtId="0" fontId="8" fillId="0" borderId="67" xfId="5" applyNumberFormat="1" applyFont="1" applyFill="1" applyBorder="1" applyAlignment="1" applyProtection="1">
      <alignment horizontal="center" vertical="center" wrapText="1"/>
    </xf>
    <xf numFmtId="0" fontId="8" fillId="3" borderId="75" xfId="0" applyFont="1" applyFill="1" applyBorder="1" applyAlignment="1">
      <alignment horizontal="center"/>
    </xf>
    <xf numFmtId="0" fontId="8" fillId="3" borderId="76" xfId="0" applyFont="1" applyFill="1" applyBorder="1" applyAlignment="1">
      <alignment horizontal="center"/>
    </xf>
    <xf numFmtId="0" fontId="10" fillId="0" borderId="77" xfId="0" applyFont="1" applyFill="1" applyBorder="1" applyAlignment="1">
      <alignment horizontal="center" vertical="center" wrapText="1"/>
    </xf>
    <xf numFmtId="0" fontId="10" fillId="0" borderId="78" xfId="0" applyFont="1" applyFill="1" applyBorder="1" applyAlignment="1">
      <alignment horizontal="center" vertical="center" wrapText="1"/>
    </xf>
    <xf numFmtId="0" fontId="8" fillId="3" borderId="79" xfId="0" applyFont="1" applyFill="1" applyBorder="1" applyAlignment="1">
      <alignment horizontal="center"/>
    </xf>
    <xf numFmtId="0" fontId="8" fillId="0" borderId="80" xfId="0" applyFont="1" applyFill="1" applyBorder="1" applyAlignment="1">
      <alignment vertical="center" wrapText="1"/>
    </xf>
    <xf numFmtId="0" fontId="10" fillId="0" borderId="80" xfId="5" applyNumberFormat="1" applyFont="1" applyFill="1" applyBorder="1" applyAlignment="1" applyProtection="1">
      <alignment horizontal="center" wrapText="1"/>
    </xf>
    <xf numFmtId="0" fontId="10" fillId="0" borderId="80" xfId="0" applyFont="1" applyFill="1" applyBorder="1" applyAlignment="1">
      <alignment horizontal="center"/>
    </xf>
    <xf numFmtId="0" fontId="8" fillId="0" borderId="60" xfId="5" applyNumberFormat="1" applyFont="1" applyFill="1" applyBorder="1" applyAlignment="1" applyProtection="1"/>
    <xf numFmtId="0" fontId="8" fillId="0" borderId="57" xfId="5" applyNumberFormat="1" applyFont="1" applyFill="1" applyBorder="1" applyAlignment="1" applyProtection="1">
      <alignment wrapText="1"/>
    </xf>
    <xf numFmtId="0" fontId="8" fillId="0" borderId="73" xfId="0" applyFont="1" applyFill="1" applyBorder="1" applyAlignment="1"/>
    <xf numFmtId="0" fontId="8" fillId="0" borderId="67" xfId="0" applyFont="1" applyFill="1" applyBorder="1" applyAlignment="1"/>
    <xf numFmtId="0" fontId="11" fillId="0" borderId="60" xfId="0" applyFont="1" applyBorder="1"/>
    <xf numFmtId="0" fontId="11" fillId="0" borderId="57" xfId="0" applyFont="1" applyBorder="1"/>
    <xf numFmtId="0" fontId="8" fillId="3" borderId="81" xfId="0" applyFont="1" applyFill="1" applyBorder="1" applyAlignment="1">
      <alignment horizontal="center"/>
    </xf>
    <xf numFmtId="0" fontId="8" fillId="3" borderId="82" xfId="0" applyFont="1" applyFill="1" applyBorder="1" applyAlignment="1">
      <alignment horizontal="center"/>
    </xf>
    <xf numFmtId="0" fontId="8" fillId="0" borderId="67" xfId="0" applyFont="1" applyFill="1" applyBorder="1" applyAlignment="1">
      <alignment horizontal="center" vertical="center"/>
    </xf>
    <xf numFmtId="0" fontId="10" fillId="0" borderId="83" xfId="0" applyFont="1" applyFill="1" applyBorder="1" applyAlignment="1">
      <alignment horizontal="center"/>
    </xf>
    <xf numFmtId="0" fontId="11" fillId="0" borderId="84" xfId="0" applyFont="1" applyBorder="1"/>
    <xf numFmtId="0" fontId="11" fillId="0" borderId="85" xfId="0" applyFont="1" applyBorder="1"/>
    <xf numFmtId="0" fontId="3" fillId="0" borderId="85" xfId="0" applyFont="1" applyBorder="1"/>
    <xf numFmtId="0" fontId="3" fillId="0" borderId="86" xfId="0" applyFont="1" applyBorder="1"/>
    <xf numFmtId="0" fontId="5" fillId="0" borderId="56" xfId="0" applyFont="1" applyFill="1" applyBorder="1" applyAlignment="1" applyProtection="1">
      <alignment vertical="center" wrapText="1"/>
    </xf>
    <xf numFmtId="0" fontId="19" fillId="3" borderId="56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60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3" fontId="12" fillId="0" borderId="4" xfId="3" applyNumberFormat="1" applyBorder="1" applyAlignment="1">
      <alignment horizontal="center"/>
    </xf>
    <xf numFmtId="3" fontId="16" fillId="0" borderId="4" xfId="3" applyNumberFormat="1" applyFont="1" applyBorder="1" applyAlignment="1">
      <alignment horizontal="center"/>
    </xf>
    <xf numFmtId="0" fontId="14" fillId="0" borderId="0" xfId="2" applyFont="1" applyAlignment="1">
      <alignment horizontal="center"/>
    </xf>
    <xf numFmtId="0" fontId="10" fillId="0" borderId="42" xfId="0" applyFont="1" applyFill="1" applyBorder="1" applyAlignment="1">
      <alignment vertical="center" wrapText="1"/>
    </xf>
    <xf numFmtId="0" fontId="20" fillId="0" borderId="0" xfId="6"/>
    <xf numFmtId="0" fontId="21" fillId="0" borderId="0" xfId="6" applyFont="1" applyAlignment="1">
      <alignment horizontal="center"/>
    </xf>
    <xf numFmtId="0" fontId="22" fillId="0" borderId="0" xfId="6" applyFont="1" applyAlignment="1">
      <alignment horizontal="center"/>
    </xf>
    <xf numFmtId="0" fontId="23" fillId="0" borderId="0" xfId="6" applyFont="1" applyAlignment="1">
      <alignment horizontal="center"/>
    </xf>
    <xf numFmtId="0" fontId="24" fillId="0" borderId="0" xfId="6" applyFont="1" applyAlignment="1">
      <alignment horizontal="center"/>
    </xf>
    <xf numFmtId="0" fontId="25" fillId="0" borderId="0" xfId="6" applyFont="1" applyAlignment="1">
      <alignment horizontal="center"/>
    </xf>
    <xf numFmtId="0" fontId="26" fillId="0" borderId="0" xfId="6" applyFont="1" applyAlignment="1">
      <alignment horizontal="center"/>
    </xf>
    <xf numFmtId="0" fontId="27" fillId="0" borderId="0" xfId="6" applyFont="1" applyAlignment="1">
      <alignment horizontal="center"/>
    </xf>
    <xf numFmtId="0" fontId="5" fillId="3" borderId="4" xfId="0" applyFont="1" applyFill="1" applyBorder="1" applyAlignment="1" applyProtection="1">
      <alignment horizontal="center" vertical="center" wrapText="1"/>
    </xf>
    <xf numFmtId="0" fontId="10" fillId="0" borderId="42" xfId="0" applyFont="1" applyFill="1" applyBorder="1" applyAlignment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59" xfId="0" applyFont="1" applyFill="1" applyBorder="1" applyAlignment="1" applyProtection="1">
      <alignment horizontal="center" vertical="center" wrapText="1"/>
    </xf>
    <xf numFmtId="0" fontId="8" fillId="0" borderId="63" xfId="0" applyFont="1" applyFill="1" applyBorder="1" applyAlignment="1">
      <alignment horizontal="center" vertical="center" wrapText="1"/>
    </xf>
    <xf numFmtId="0" fontId="8" fillId="0" borderId="68" xfId="0" applyFont="1" applyFill="1" applyBorder="1" applyAlignment="1">
      <alignment horizontal="center" vertical="center" wrapText="1"/>
    </xf>
    <xf numFmtId="0" fontId="5" fillId="3" borderId="57" xfId="0" applyFont="1" applyFill="1" applyBorder="1" applyAlignment="1" applyProtection="1">
      <alignment horizontal="center" vertical="center" wrapText="1"/>
    </xf>
    <xf numFmtId="0" fontId="5" fillId="0" borderId="57" xfId="0" applyFont="1" applyFill="1" applyBorder="1" applyAlignment="1" applyProtection="1">
      <alignment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5" fillId="3" borderId="59" xfId="0" applyFont="1" applyFill="1" applyBorder="1" applyAlignment="1" applyProtection="1">
      <alignment horizontal="center" vertical="center" wrapText="1"/>
    </xf>
    <xf numFmtId="0" fontId="8" fillId="0" borderId="63" xfId="0" applyFont="1" applyFill="1" applyBorder="1" applyAlignment="1">
      <alignment horizontal="center" vertical="center" wrapText="1"/>
    </xf>
    <xf numFmtId="0" fontId="8" fillId="0" borderId="68" xfId="0" applyFont="1" applyFill="1" applyBorder="1" applyAlignment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57" xfId="0" applyFont="1" applyFill="1" applyBorder="1" applyAlignment="1" applyProtection="1">
      <alignment horizontal="center" vertical="center" wrapText="1"/>
    </xf>
    <xf numFmtId="0" fontId="5" fillId="3" borderId="58" xfId="0" applyFont="1" applyFill="1" applyBorder="1" applyAlignment="1" applyProtection="1">
      <alignment horizontal="center" vertical="center" wrapText="1"/>
    </xf>
    <xf numFmtId="0" fontId="8" fillId="6" borderId="35" xfId="0" applyFont="1" applyFill="1" applyBorder="1" applyAlignment="1">
      <alignment vertical="center" wrapText="1"/>
    </xf>
    <xf numFmtId="0" fontId="10" fillId="6" borderId="29" xfId="0" applyFont="1" applyFill="1" applyBorder="1" applyAlignment="1">
      <alignment horizontal="center" vertical="center" wrapText="1"/>
    </xf>
    <xf numFmtId="0" fontId="11" fillId="6" borderId="13" xfId="0" applyFont="1" applyFill="1" applyBorder="1" applyAlignment="1">
      <alignment horizontal="center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59" xfId="0" applyFont="1" applyFill="1" applyBorder="1" applyAlignment="1" applyProtection="1">
      <alignment horizontal="center" vertical="center" wrapText="1"/>
    </xf>
    <xf numFmtId="0" fontId="8" fillId="0" borderId="63" xfId="0" applyFont="1" applyFill="1" applyBorder="1" applyAlignment="1">
      <alignment horizontal="center" vertical="center" wrapText="1"/>
    </xf>
    <xf numFmtId="0" fontId="8" fillId="0" borderId="68" xfId="0" applyFont="1" applyFill="1" applyBorder="1" applyAlignment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58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59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59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6" borderId="4" xfId="0" applyFont="1" applyFill="1" applyBorder="1" applyAlignment="1" applyProtection="1">
      <alignment horizontal="center" vertical="center" wrapText="1"/>
    </xf>
    <xf numFmtId="0" fontId="5" fillId="7" borderId="4" xfId="0" applyFont="1" applyFill="1" applyBorder="1" applyAlignment="1" applyProtection="1">
      <alignment horizontal="center" vertical="center" wrapText="1"/>
    </xf>
    <xf numFmtId="0" fontId="5" fillId="7" borderId="8" xfId="0" applyFont="1" applyFill="1" applyBorder="1" applyAlignment="1" applyProtection="1">
      <alignment horizontal="center" vertical="center" wrapText="1"/>
    </xf>
    <xf numFmtId="0" fontId="5" fillId="6" borderId="10" xfId="0" applyFont="1" applyFill="1" applyBorder="1" applyAlignment="1" applyProtection="1">
      <alignment horizontal="center" vertical="center" wrapText="1"/>
    </xf>
    <xf numFmtId="0" fontId="5" fillId="6" borderId="15" xfId="0" applyFont="1" applyFill="1" applyBorder="1" applyAlignment="1" applyProtection="1">
      <alignment horizontal="center" vertical="center" wrapText="1"/>
    </xf>
    <xf numFmtId="0" fontId="5" fillId="6" borderId="8" xfId="0" applyFont="1" applyFill="1" applyBorder="1" applyAlignment="1" applyProtection="1">
      <alignment horizontal="center" vertical="center" wrapText="1"/>
    </xf>
    <xf numFmtId="0" fontId="5" fillId="6" borderId="17" xfId="0" applyFont="1" applyFill="1" applyBorder="1" applyAlignment="1" applyProtection="1">
      <alignment horizontal="center" vertical="center" wrapText="1"/>
    </xf>
    <xf numFmtId="0" fontId="5" fillId="6" borderId="14" xfId="0" applyFont="1" applyFill="1" applyBorder="1" applyAlignment="1" applyProtection="1">
      <alignment horizontal="center" vertical="center" wrapText="1"/>
    </xf>
    <xf numFmtId="0" fontId="5" fillId="6" borderId="16" xfId="0" applyFont="1" applyFill="1" applyBorder="1" applyAlignment="1" applyProtection="1">
      <alignment horizontal="center" vertical="center" wrapText="1"/>
    </xf>
    <xf numFmtId="0" fontId="5" fillId="6" borderId="7" xfId="0" applyFont="1" applyFill="1" applyBorder="1" applyAlignment="1" applyProtection="1">
      <alignment horizontal="center" vertical="center" wrapText="1"/>
    </xf>
    <xf numFmtId="0" fontId="5" fillId="6" borderId="18" xfId="0" applyFont="1" applyFill="1" applyBorder="1" applyAlignment="1" applyProtection="1">
      <alignment horizontal="center" vertical="center" wrapText="1"/>
    </xf>
    <xf numFmtId="0" fontId="8" fillId="6" borderId="40" xfId="0" applyFont="1" applyFill="1" applyBorder="1" applyAlignment="1">
      <alignment horizontal="center"/>
    </xf>
    <xf numFmtId="0" fontId="8" fillId="6" borderId="41" xfId="0" applyFont="1" applyFill="1" applyBorder="1" applyAlignment="1">
      <alignment horizontal="center"/>
    </xf>
    <xf numFmtId="0" fontId="8" fillId="6" borderId="44" xfId="0" applyFont="1" applyFill="1" applyBorder="1" applyAlignment="1">
      <alignment horizontal="center"/>
    </xf>
    <xf numFmtId="0" fontId="8" fillId="6" borderId="47" xfId="0" applyFont="1" applyFill="1" applyBorder="1" applyAlignment="1">
      <alignment horizontal="center"/>
    </xf>
    <xf numFmtId="0" fontId="8" fillId="6" borderId="32" xfId="1" applyFont="1" applyFill="1" applyBorder="1" applyAlignment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05" xfId="0" applyFont="1" applyFill="1" applyBorder="1" applyAlignment="1" applyProtection="1">
      <alignment horizontal="center" vertical="center" wrapText="1"/>
    </xf>
    <xf numFmtId="0" fontId="10" fillId="6" borderId="35" xfId="0" applyFont="1" applyFill="1" applyBorder="1" applyAlignment="1">
      <alignment horizontal="center" vertical="center" wrapText="1"/>
    </xf>
    <xf numFmtId="0" fontId="10" fillId="6" borderId="13" xfId="1" applyFont="1" applyFill="1" applyBorder="1" applyAlignment="1">
      <alignment horizontal="center"/>
    </xf>
    <xf numFmtId="0" fontId="8" fillId="6" borderId="48" xfId="0" applyFont="1" applyFill="1" applyBorder="1" applyAlignment="1">
      <alignment horizontal="center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106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13" fillId="0" borderId="54" xfId="2" applyFont="1" applyFill="1" applyBorder="1" applyAlignment="1">
      <alignment horizontal="center"/>
    </xf>
    <xf numFmtId="0" fontId="13" fillId="0" borderId="20" xfId="2" applyFont="1" applyFill="1" applyBorder="1" applyAlignment="1">
      <alignment horizontal="center"/>
    </xf>
    <xf numFmtId="0" fontId="5" fillId="3" borderId="21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10" fillId="0" borderId="29" xfId="1" applyFont="1" applyFill="1" applyBorder="1" applyAlignment="1">
      <alignment horizontal="center" vertical="center" wrapText="1"/>
    </xf>
    <xf numFmtId="0" fontId="10" fillId="0" borderId="30" xfId="1" applyFont="1" applyFill="1" applyBorder="1" applyAlignment="1">
      <alignment horizontal="center" vertical="center" wrapText="1"/>
    </xf>
    <xf numFmtId="0" fontId="10" fillId="0" borderId="31" xfId="1" applyFont="1" applyFill="1" applyBorder="1" applyAlignment="1">
      <alignment horizontal="center" vertical="center" wrapText="1"/>
    </xf>
    <xf numFmtId="0" fontId="10" fillId="0" borderId="38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 wrapText="1"/>
    </xf>
    <xf numFmtId="0" fontId="10" fillId="0" borderId="39" xfId="1" applyFont="1" applyFill="1" applyBorder="1" applyAlignment="1">
      <alignment horizontal="center" vertical="center" wrapText="1"/>
    </xf>
    <xf numFmtId="0" fontId="10" fillId="0" borderId="42" xfId="1" applyFont="1" applyFill="1" applyBorder="1" applyAlignment="1">
      <alignment horizontal="center" vertical="center" wrapText="1"/>
    </xf>
    <xf numFmtId="0" fontId="10" fillId="0" borderId="49" xfId="1" applyFont="1" applyFill="1" applyBorder="1" applyAlignment="1">
      <alignment horizontal="center" vertical="center" wrapText="1"/>
    </xf>
    <xf numFmtId="0" fontId="10" fillId="0" borderId="43" xfId="1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/>
    </xf>
    <xf numFmtId="0" fontId="10" fillId="0" borderId="43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 applyProtection="1">
      <alignment horizontal="center" wrapText="1"/>
    </xf>
    <xf numFmtId="0" fontId="7" fillId="3" borderId="2" xfId="0" applyFont="1" applyFill="1" applyBorder="1" applyAlignment="1" applyProtection="1">
      <alignment horizontal="center" wrapText="1"/>
    </xf>
    <xf numFmtId="0" fontId="7" fillId="3" borderId="20" xfId="0" applyFont="1" applyFill="1" applyBorder="1" applyAlignment="1" applyProtection="1">
      <alignment horizont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 applyProtection="1">
      <alignment horizontal="center" vertical="center" wrapText="1"/>
    </xf>
    <xf numFmtId="0" fontId="30" fillId="0" borderId="0" xfId="0" applyFont="1" applyFill="1" applyBorder="1" applyAlignment="1" applyProtection="1">
      <alignment horizontal="center" vertical="center" wrapText="1"/>
    </xf>
    <xf numFmtId="0" fontId="6" fillId="3" borderId="54" xfId="0" applyFont="1" applyFill="1" applyBorder="1" applyAlignment="1" applyProtection="1">
      <alignment horizontal="center" vertical="center" wrapText="1"/>
    </xf>
    <xf numFmtId="0" fontId="6" fillId="3" borderId="20" xfId="0" applyFont="1" applyFill="1" applyBorder="1" applyAlignment="1" applyProtection="1">
      <alignment horizontal="center" vertical="center" wrapText="1"/>
    </xf>
    <xf numFmtId="0" fontId="6" fillId="3" borderId="9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90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89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</xf>
    <xf numFmtId="0" fontId="5" fillId="3" borderId="28" xfId="0" applyFont="1" applyFill="1" applyBorder="1" applyAlignment="1" applyProtection="1">
      <alignment horizontal="center" vertical="center" wrapText="1"/>
    </xf>
    <xf numFmtId="0" fontId="5" fillId="3" borderId="88" xfId="0" applyFont="1" applyFill="1" applyBorder="1" applyAlignment="1" applyProtection="1">
      <alignment horizontal="center" vertical="center" wrapText="1"/>
    </xf>
    <xf numFmtId="0" fontId="8" fillId="0" borderId="87" xfId="0" applyFont="1" applyFill="1" applyBorder="1" applyAlignment="1">
      <alignment horizontal="center" vertical="center" wrapText="1"/>
    </xf>
    <xf numFmtId="0" fontId="5" fillId="3" borderId="55" xfId="0" applyFont="1" applyFill="1" applyBorder="1" applyAlignment="1" applyProtection="1">
      <alignment horizontal="center" vertical="center" wrapText="1"/>
    </xf>
    <xf numFmtId="0" fontId="6" fillId="3" borderId="56" xfId="0" applyFont="1" applyFill="1" applyBorder="1" applyAlignment="1" applyProtection="1">
      <alignment horizontal="center" vertical="center" wrapText="1"/>
    </xf>
    <xf numFmtId="0" fontId="6" fillId="3" borderId="58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61" xfId="0" applyFont="1" applyFill="1" applyBorder="1" applyAlignment="1" applyProtection="1">
      <alignment horizontal="center" vertical="center" wrapText="1"/>
    </xf>
    <xf numFmtId="0" fontId="5" fillId="3" borderId="59" xfId="0" applyFont="1" applyFill="1" applyBorder="1" applyAlignment="1" applyProtection="1">
      <alignment horizontal="center" vertical="center" wrapText="1"/>
    </xf>
    <xf numFmtId="0" fontId="8" fillId="0" borderId="62" xfId="0" applyFont="1" applyFill="1" applyBorder="1" applyAlignment="1">
      <alignment horizontal="center" vertical="center" wrapText="1"/>
    </xf>
    <xf numFmtId="0" fontId="8" fillId="0" borderId="63" xfId="0" applyFont="1" applyFill="1" applyBorder="1" applyAlignment="1">
      <alignment horizontal="center" vertical="center" wrapText="1"/>
    </xf>
    <xf numFmtId="0" fontId="10" fillId="0" borderId="67" xfId="5" applyNumberFormat="1" applyFont="1" applyFill="1" applyBorder="1" applyAlignment="1" applyProtection="1">
      <alignment horizontal="center" vertical="center" wrapText="1"/>
    </xf>
    <xf numFmtId="0" fontId="10" fillId="0" borderId="65" xfId="0" applyFont="1" applyFill="1" applyBorder="1" applyAlignment="1">
      <alignment horizontal="center" vertical="center" wrapText="1"/>
    </xf>
    <xf numFmtId="0" fontId="10" fillId="0" borderId="73" xfId="0" applyFont="1" applyFill="1" applyBorder="1" applyAlignment="1">
      <alignment horizontal="center" vertical="center"/>
    </xf>
    <xf numFmtId="0" fontId="5" fillId="3" borderId="100" xfId="0" applyFont="1" applyFill="1" applyBorder="1" applyAlignment="1" applyProtection="1">
      <alignment horizontal="center" vertical="center" wrapText="1"/>
    </xf>
    <xf numFmtId="0" fontId="5" fillId="3" borderId="64" xfId="0" applyFont="1" applyFill="1" applyBorder="1" applyAlignment="1" applyProtection="1">
      <alignment horizontal="center" vertical="center" wrapText="1"/>
    </xf>
    <xf numFmtId="0" fontId="5" fillId="3" borderId="66" xfId="0" applyFont="1" applyFill="1" applyBorder="1" applyAlignment="1" applyProtection="1">
      <alignment horizontal="center" vertical="center" wrapText="1"/>
    </xf>
    <xf numFmtId="0" fontId="5" fillId="3" borderId="99" xfId="0" applyFont="1" applyFill="1" applyBorder="1" applyAlignment="1" applyProtection="1">
      <alignment horizontal="center" vertical="center" wrapText="1"/>
    </xf>
    <xf numFmtId="0" fontId="8" fillId="0" borderId="98" xfId="0" applyFont="1" applyFill="1" applyBorder="1" applyAlignment="1">
      <alignment horizontal="center" vertical="center" wrapText="1"/>
    </xf>
    <xf numFmtId="0" fontId="8" fillId="0" borderId="97" xfId="0" applyFont="1" applyFill="1" applyBorder="1" applyAlignment="1">
      <alignment horizontal="center" vertical="center" wrapText="1"/>
    </xf>
    <xf numFmtId="0" fontId="8" fillId="0" borderId="65" xfId="0" applyFont="1" applyFill="1" applyBorder="1" applyAlignment="1">
      <alignment horizontal="center" vertical="center" wrapText="1"/>
    </xf>
    <xf numFmtId="0" fontId="10" fillId="0" borderId="72" xfId="5" applyNumberFormat="1" applyFont="1" applyFill="1" applyBorder="1" applyAlignment="1" applyProtection="1">
      <alignment horizontal="center" vertical="center" wrapText="1"/>
    </xf>
    <xf numFmtId="0" fontId="10" fillId="0" borderId="68" xfId="5" applyNumberFormat="1" applyFont="1" applyFill="1" applyBorder="1" applyAlignment="1" applyProtection="1">
      <alignment horizontal="center" vertical="center" wrapText="1"/>
    </xf>
    <xf numFmtId="0" fontId="10" fillId="0" borderId="92" xfId="5" applyNumberFormat="1" applyFont="1" applyFill="1" applyBorder="1" applyAlignment="1" applyProtection="1">
      <alignment horizontal="center" vertical="center" wrapText="1"/>
    </xf>
    <xf numFmtId="0" fontId="10" fillId="0" borderId="94" xfId="5" applyNumberFormat="1" applyFont="1" applyFill="1" applyBorder="1" applyAlignment="1" applyProtection="1">
      <alignment horizontal="center" vertical="center" wrapText="1"/>
    </xf>
    <xf numFmtId="0" fontId="10" fillId="0" borderId="0" xfId="5" applyNumberFormat="1" applyFont="1" applyFill="1" applyBorder="1" applyAlignment="1" applyProtection="1">
      <alignment horizontal="center" vertical="center" wrapText="1"/>
    </xf>
    <xf numFmtId="0" fontId="10" fillId="0" borderId="95" xfId="5" applyNumberFormat="1" applyFont="1" applyFill="1" applyBorder="1" applyAlignment="1" applyProtection="1">
      <alignment horizontal="center" vertical="center" wrapText="1"/>
    </xf>
    <xf numFmtId="0" fontId="10" fillId="0" borderId="78" xfId="5" applyNumberFormat="1" applyFont="1" applyFill="1" applyBorder="1" applyAlignment="1" applyProtection="1">
      <alignment horizontal="center" vertical="center" wrapText="1"/>
    </xf>
    <xf numFmtId="0" fontId="10" fillId="0" borderId="96" xfId="5" applyNumberFormat="1" applyFont="1" applyFill="1" applyBorder="1" applyAlignment="1" applyProtection="1">
      <alignment horizontal="center" vertical="center" wrapText="1"/>
    </xf>
    <xf numFmtId="0" fontId="10" fillId="0" borderId="77" xfId="5" applyNumberFormat="1" applyFont="1" applyFill="1" applyBorder="1" applyAlignment="1" applyProtection="1">
      <alignment horizontal="center" vertical="center" wrapText="1"/>
    </xf>
    <xf numFmtId="0" fontId="10" fillId="0" borderId="93" xfId="0" applyFont="1" applyFill="1" applyBorder="1" applyAlignment="1">
      <alignment horizontal="center" vertical="center" wrapText="1"/>
    </xf>
    <xf numFmtId="0" fontId="10" fillId="0" borderId="78" xfId="0" applyFont="1" applyFill="1" applyBorder="1" applyAlignment="1">
      <alignment horizontal="center" vertical="center" wrapText="1"/>
    </xf>
    <xf numFmtId="0" fontId="10" fillId="0" borderId="92" xfId="0" applyFont="1" applyFill="1" applyBorder="1" applyAlignment="1">
      <alignment horizontal="center" vertical="center"/>
    </xf>
    <xf numFmtId="0" fontId="10" fillId="0" borderId="77" xfId="0" applyFont="1" applyFill="1" applyBorder="1" applyAlignment="1">
      <alignment horizontal="center" vertical="center"/>
    </xf>
    <xf numFmtId="0" fontId="5" fillId="3" borderId="104" xfId="0" applyFont="1" applyFill="1" applyBorder="1" applyAlignment="1" applyProtection="1">
      <alignment horizontal="center" vertical="center" wrapText="1"/>
    </xf>
    <xf numFmtId="0" fontId="6" fillId="3" borderId="101" xfId="0" applyFont="1" applyFill="1" applyBorder="1" applyAlignment="1" applyProtection="1">
      <alignment horizontal="center" vertical="center" wrapText="1"/>
    </xf>
    <xf numFmtId="0" fontId="6" fillId="3" borderId="102" xfId="0" applyFont="1" applyFill="1" applyBorder="1" applyAlignment="1" applyProtection="1">
      <alignment horizontal="center" vertical="center" wrapText="1"/>
    </xf>
    <xf numFmtId="0" fontId="6" fillId="3" borderId="103" xfId="0" applyFont="1" applyFill="1" applyBorder="1" applyAlignment="1" applyProtection="1">
      <alignment horizontal="center" vertical="center" wrapText="1"/>
    </xf>
  </cellXfs>
  <cellStyles count="11">
    <cellStyle name="Excel_BuiltIn_Έμφαση2" xfId="5" xr:uid="{00000000-0005-0000-0000-000000000000}"/>
    <cellStyle name="norm1" xfId="7" xr:uid="{00000000-0005-0000-0000-000001000000}"/>
    <cellStyle name="Βασικό_Βιβλίο ΘΕΣΕΩΝ" xfId="2" xr:uid="{00000000-0005-0000-0000-000002000000}"/>
    <cellStyle name="Βασικό_ΚΑΤΑΝΟΜΗ  Ν ΘΕΣΕΩΝ 3900" xfId="3" xr:uid="{00000000-0005-0000-0000-000003000000}"/>
    <cellStyle name="Έμφαση2" xfId="1" builtinId="33"/>
    <cellStyle name="Κανονικό" xfId="0" builtinId="0"/>
    <cellStyle name="Κανονικό 2" xfId="8" xr:uid="{00000000-0005-0000-0000-000006000000}"/>
    <cellStyle name="Κανονικό 3" xfId="9" xr:uid="{00000000-0005-0000-0000-000007000000}"/>
    <cellStyle name="Κανονικό 4" xfId="6" xr:uid="{00000000-0005-0000-0000-000008000000}"/>
    <cellStyle name="Νόμισμα 2" xfId="10" xr:uid="{00000000-0005-0000-0000-000009000000}"/>
    <cellStyle name="Υπερ-σύνδεση" xfId="4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200025</xdr:colOff>
          <xdr:row>14</xdr:row>
          <xdr:rowOff>171450</xdr:rowOff>
        </xdr:from>
        <xdr:to>
          <xdr:col>0</xdr:col>
          <xdr:colOff>6438900</xdr:colOff>
          <xdr:row>21</xdr:row>
          <xdr:rowOff>342900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B24"/>
  <sheetViews>
    <sheetView view="pageBreakPreview" zoomScale="75" zoomScaleNormal="47" zoomScaleSheetLayoutView="75" workbookViewId="0">
      <selection activeCell="A11" sqref="A11"/>
    </sheetView>
  </sheetViews>
  <sheetFormatPr defaultRowHeight="12.75" x14ac:dyDescent="0.2"/>
  <cols>
    <col min="1" max="1" width="97.28515625" style="126" customWidth="1"/>
    <col min="2" max="256" width="9.140625" style="126"/>
    <col min="257" max="257" width="97.28515625" style="126" customWidth="1"/>
    <col min="258" max="512" width="9.140625" style="126"/>
    <col min="513" max="513" width="97.28515625" style="126" customWidth="1"/>
    <col min="514" max="768" width="9.140625" style="126"/>
    <col min="769" max="769" width="97.28515625" style="126" customWidth="1"/>
    <col min="770" max="1024" width="9.140625" style="126"/>
    <col min="1025" max="1025" width="97.28515625" style="126" customWidth="1"/>
    <col min="1026" max="1280" width="9.140625" style="126"/>
    <col min="1281" max="1281" width="97.28515625" style="126" customWidth="1"/>
    <col min="1282" max="1536" width="9.140625" style="126"/>
    <col min="1537" max="1537" width="97.28515625" style="126" customWidth="1"/>
    <col min="1538" max="1792" width="9.140625" style="126"/>
    <col min="1793" max="1793" width="97.28515625" style="126" customWidth="1"/>
    <col min="1794" max="2048" width="9.140625" style="126"/>
    <col min="2049" max="2049" width="97.28515625" style="126" customWidth="1"/>
    <col min="2050" max="2304" width="9.140625" style="126"/>
    <col min="2305" max="2305" width="97.28515625" style="126" customWidth="1"/>
    <col min="2306" max="2560" width="9.140625" style="126"/>
    <col min="2561" max="2561" width="97.28515625" style="126" customWidth="1"/>
    <col min="2562" max="2816" width="9.140625" style="126"/>
    <col min="2817" max="2817" width="97.28515625" style="126" customWidth="1"/>
    <col min="2818" max="3072" width="9.140625" style="126"/>
    <col min="3073" max="3073" width="97.28515625" style="126" customWidth="1"/>
    <col min="3074" max="3328" width="9.140625" style="126"/>
    <col min="3329" max="3329" width="97.28515625" style="126" customWidth="1"/>
    <col min="3330" max="3584" width="9.140625" style="126"/>
    <col min="3585" max="3585" width="97.28515625" style="126" customWidth="1"/>
    <col min="3586" max="3840" width="9.140625" style="126"/>
    <col min="3841" max="3841" width="97.28515625" style="126" customWidth="1"/>
    <col min="3842" max="4096" width="9.140625" style="126"/>
    <col min="4097" max="4097" width="97.28515625" style="126" customWidth="1"/>
    <col min="4098" max="4352" width="9.140625" style="126"/>
    <col min="4353" max="4353" width="97.28515625" style="126" customWidth="1"/>
    <col min="4354" max="4608" width="9.140625" style="126"/>
    <col min="4609" max="4609" width="97.28515625" style="126" customWidth="1"/>
    <col min="4610" max="4864" width="9.140625" style="126"/>
    <col min="4865" max="4865" width="97.28515625" style="126" customWidth="1"/>
    <col min="4866" max="5120" width="9.140625" style="126"/>
    <col min="5121" max="5121" width="97.28515625" style="126" customWidth="1"/>
    <col min="5122" max="5376" width="9.140625" style="126"/>
    <col min="5377" max="5377" width="97.28515625" style="126" customWidth="1"/>
    <col min="5378" max="5632" width="9.140625" style="126"/>
    <col min="5633" max="5633" width="97.28515625" style="126" customWidth="1"/>
    <col min="5634" max="5888" width="9.140625" style="126"/>
    <col min="5889" max="5889" width="97.28515625" style="126" customWidth="1"/>
    <col min="5890" max="6144" width="9.140625" style="126"/>
    <col min="6145" max="6145" width="97.28515625" style="126" customWidth="1"/>
    <col min="6146" max="6400" width="9.140625" style="126"/>
    <col min="6401" max="6401" width="97.28515625" style="126" customWidth="1"/>
    <col min="6402" max="6656" width="9.140625" style="126"/>
    <col min="6657" max="6657" width="97.28515625" style="126" customWidth="1"/>
    <col min="6658" max="6912" width="9.140625" style="126"/>
    <col min="6913" max="6913" width="97.28515625" style="126" customWidth="1"/>
    <col min="6914" max="7168" width="9.140625" style="126"/>
    <col min="7169" max="7169" width="97.28515625" style="126" customWidth="1"/>
    <col min="7170" max="7424" width="9.140625" style="126"/>
    <col min="7425" max="7425" width="97.28515625" style="126" customWidth="1"/>
    <col min="7426" max="7680" width="9.140625" style="126"/>
    <col min="7681" max="7681" width="97.28515625" style="126" customWidth="1"/>
    <col min="7682" max="7936" width="9.140625" style="126"/>
    <col min="7937" max="7937" width="97.28515625" style="126" customWidth="1"/>
    <col min="7938" max="8192" width="9.140625" style="126"/>
    <col min="8193" max="8193" width="97.28515625" style="126" customWidth="1"/>
    <col min="8194" max="8448" width="9.140625" style="126"/>
    <col min="8449" max="8449" width="97.28515625" style="126" customWidth="1"/>
    <col min="8450" max="8704" width="9.140625" style="126"/>
    <col min="8705" max="8705" width="97.28515625" style="126" customWidth="1"/>
    <col min="8706" max="8960" width="9.140625" style="126"/>
    <col min="8961" max="8961" width="97.28515625" style="126" customWidth="1"/>
    <col min="8962" max="9216" width="9.140625" style="126"/>
    <col min="9217" max="9217" width="97.28515625" style="126" customWidth="1"/>
    <col min="9218" max="9472" width="9.140625" style="126"/>
    <col min="9473" max="9473" width="97.28515625" style="126" customWidth="1"/>
    <col min="9474" max="9728" width="9.140625" style="126"/>
    <col min="9729" max="9729" width="97.28515625" style="126" customWidth="1"/>
    <col min="9730" max="9984" width="9.140625" style="126"/>
    <col min="9985" max="9985" width="97.28515625" style="126" customWidth="1"/>
    <col min="9986" max="10240" width="9.140625" style="126"/>
    <col min="10241" max="10241" width="97.28515625" style="126" customWidth="1"/>
    <col min="10242" max="10496" width="9.140625" style="126"/>
    <col min="10497" max="10497" width="97.28515625" style="126" customWidth="1"/>
    <col min="10498" max="10752" width="9.140625" style="126"/>
    <col min="10753" max="10753" width="97.28515625" style="126" customWidth="1"/>
    <col min="10754" max="11008" width="9.140625" style="126"/>
    <col min="11009" max="11009" width="97.28515625" style="126" customWidth="1"/>
    <col min="11010" max="11264" width="9.140625" style="126"/>
    <col min="11265" max="11265" width="97.28515625" style="126" customWidth="1"/>
    <col min="11266" max="11520" width="9.140625" style="126"/>
    <col min="11521" max="11521" width="97.28515625" style="126" customWidth="1"/>
    <col min="11522" max="11776" width="9.140625" style="126"/>
    <col min="11777" max="11777" width="97.28515625" style="126" customWidth="1"/>
    <col min="11778" max="12032" width="9.140625" style="126"/>
    <col min="12033" max="12033" width="97.28515625" style="126" customWidth="1"/>
    <col min="12034" max="12288" width="9.140625" style="126"/>
    <col min="12289" max="12289" width="97.28515625" style="126" customWidth="1"/>
    <col min="12290" max="12544" width="9.140625" style="126"/>
    <col min="12545" max="12545" width="97.28515625" style="126" customWidth="1"/>
    <col min="12546" max="12800" width="9.140625" style="126"/>
    <col min="12801" max="12801" width="97.28515625" style="126" customWidth="1"/>
    <col min="12802" max="13056" width="9.140625" style="126"/>
    <col min="13057" max="13057" width="97.28515625" style="126" customWidth="1"/>
    <col min="13058" max="13312" width="9.140625" style="126"/>
    <col min="13313" max="13313" width="97.28515625" style="126" customWidth="1"/>
    <col min="13314" max="13568" width="9.140625" style="126"/>
    <col min="13569" max="13569" width="97.28515625" style="126" customWidth="1"/>
    <col min="13570" max="13824" width="9.140625" style="126"/>
    <col min="13825" max="13825" width="97.28515625" style="126" customWidth="1"/>
    <col min="13826" max="14080" width="9.140625" style="126"/>
    <col min="14081" max="14081" width="97.28515625" style="126" customWidth="1"/>
    <col min="14082" max="14336" width="9.140625" style="126"/>
    <col min="14337" max="14337" width="97.28515625" style="126" customWidth="1"/>
    <col min="14338" max="14592" width="9.140625" style="126"/>
    <col min="14593" max="14593" width="97.28515625" style="126" customWidth="1"/>
    <col min="14594" max="14848" width="9.140625" style="126"/>
    <col min="14849" max="14849" width="97.28515625" style="126" customWidth="1"/>
    <col min="14850" max="15104" width="9.140625" style="126"/>
    <col min="15105" max="15105" width="97.28515625" style="126" customWidth="1"/>
    <col min="15106" max="15360" width="9.140625" style="126"/>
    <col min="15361" max="15361" width="97.28515625" style="126" customWidth="1"/>
    <col min="15362" max="15616" width="9.140625" style="126"/>
    <col min="15617" max="15617" width="97.28515625" style="126" customWidth="1"/>
    <col min="15618" max="15872" width="9.140625" style="126"/>
    <col min="15873" max="15873" width="97.28515625" style="126" customWidth="1"/>
    <col min="15874" max="16128" width="9.140625" style="126"/>
    <col min="16129" max="16129" width="97.28515625" style="126" customWidth="1"/>
    <col min="16130" max="16384" width="9.140625" style="126"/>
  </cols>
  <sheetData>
    <row r="1" spans="1:2" ht="22.5" x14ac:dyDescent="0.3">
      <c r="A1" s="127" t="s">
        <v>68</v>
      </c>
    </row>
    <row r="2" spans="1:2" ht="22.5" x14ac:dyDescent="0.3">
      <c r="A2" s="127" t="s">
        <v>69</v>
      </c>
    </row>
    <row r="3" spans="1:2" ht="22.5" x14ac:dyDescent="0.3">
      <c r="A3" s="127" t="s">
        <v>70</v>
      </c>
    </row>
    <row r="4" spans="1:2" ht="25.5" x14ac:dyDescent="0.35">
      <c r="A4" s="127" t="s">
        <v>71</v>
      </c>
      <c r="B4" s="128"/>
    </row>
    <row r="5" spans="1:2" ht="30" x14ac:dyDescent="0.4">
      <c r="A5" s="127"/>
      <c r="B5" s="129"/>
    </row>
    <row r="6" spans="1:2" ht="65.45" customHeight="1" x14ac:dyDescent="0.35">
      <c r="A6" s="128"/>
    </row>
    <row r="7" spans="1:2" ht="34.5" x14ac:dyDescent="0.45">
      <c r="A7" s="130" t="s">
        <v>72</v>
      </c>
      <c r="B7" s="128"/>
    </row>
    <row r="8" spans="1:2" ht="25.5" x14ac:dyDescent="0.35">
      <c r="A8" s="128" t="s">
        <v>73</v>
      </c>
      <c r="B8" s="128"/>
    </row>
    <row r="9" spans="1:2" ht="30" x14ac:dyDescent="0.4">
      <c r="A9" s="131" t="s">
        <v>74</v>
      </c>
      <c r="B9" s="127"/>
    </row>
    <row r="10" spans="1:2" ht="25.5" x14ac:dyDescent="0.35">
      <c r="A10" s="128" t="s">
        <v>125</v>
      </c>
      <c r="B10" s="127"/>
    </row>
    <row r="11" spans="1:2" ht="25.5" x14ac:dyDescent="0.35">
      <c r="A11" s="128"/>
      <c r="B11" s="132"/>
    </row>
    <row r="12" spans="1:2" ht="25.5" x14ac:dyDescent="0.35">
      <c r="A12" s="128"/>
      <c r="B12" s="133"/>
    </row>
    <row r="13" spans="1:2" ht="15.75" x14ac:dyDescent="0.25">
      <c r="B13" s="133"/>
    </row>
    <row r="14" spans="1:2" ht="25.5" x14ac:dyDescent="0.35">
      <c r="A14" s="128"/>
    </row>
    <row r="15" spans="1:2" ht="25.5" x14ac:dyDescent="0.35">
      <c r="A15" s="128"/>
    </row>
    <row r="16" spans="1:2" ht="22.5" x14ac:dyDescent="0.3">
      <c r="A16" s="127"/>
    </row>
    <row r="17" spans="1:1" ht="22.5" x14ac:dyDescent="0.3">
      <c r="A17" s="127" t="s">
        <v>75</v>
      </c>
    </row>
    <row r="18" spans="1:1" ht="18.75" x14ac:dyDescent="0.3">
      <c r="A18" s="132" t="s">
        <v>76</v>
      </c>
    </row>
    <row r="19" spans="1:1" ht="15.75" x14ac:dyDescent="0.25">
      <c r="A19" s="133" t="s">
        <v>77</v>
      </c>
    </row>
    <row r="20" spans="1:1" ht="15.75" x14ac:dyDescent="0.25">
      <c r="A20" s="133"/>
    </row>
    <row r="21" spans="1:1" ht="61.15" customHeight="1" x14ac:dyDescent="0.2"/>
    <row r="22" spans="1:1" ht="85.9" customHeight="1" x14ac:dyDescent="0.3">
      <c r="A22" s="127"/>
    </row>
    <row r="23" spans="1:1" ht="18.75" x14ac:dyDescent="0.3">
      <c r="A23" s="132"/>
    </row>
    <row r="24" spans="1:1" ht="15.75" x14ac:dyDescent="0.25">
      <c r="A24" s="133"/>
    </row>
  </sheetData>
  <printOptions horizontalCentered="1" verticalCentered="1"/>
  <pageMargins left="0.70866141732283472" right="0.70866141732283472" top="0.28999999999999998" bottom="0.27" header="0.23" footer="0.24"/>
  <pageSetup paperSize="9" scale="81" orientation="landscape" r:id="rId1"/>
  <drawing r:id="rId2"/>
  <legacyDrawing r:id="rId3"/>
  <oleObjects>
    <mc:AlternateContent xmlns:mc="http://schemas.openxmlformats.org/markup-compatibility/2006">
      <mc:Choice Requires="x14">
        <oleObject progId="MSGraph.Chart.8" shapeId="2049" r:id="rId4">
          <objectPr defaultSize="0" r:id="rId5">
            <anchor moveWithCells="1" sizeWithCells="1">
              <from>
                <xdr:col>0</xdr:col>
                <xdr:colOff>200025</xdr:colOff>
                <xdr:row>14</xdr:row>
                <xdr:rowOff>171450</xdr:rowOff>
              </from>
              <to>
                <xdr:col>0</xdr:col>
                <xdr:colOff>6438900</xdr:colOff>
                <xdr:row>21</xdr:row>
                <xdr:rowOff>342900</xdr:rowOff>
              </to>
            </anchor>
          </objectPr>
        </oleObject>
      </mc:Choice>
      <mc:Fallback>
        <oleObject progId="MSGraph.Chart.8" shapeId="204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38"/>
  <sheetViews>
    <sheetView view="pageBreakPreview" zoomScaleNormal="100" zoomScaleSheetLayoutView="100" workbookViewId="0">
      <selection activeCell="I3" sqref="I3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69" t="s">
        <v>84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</row>
    <row r="2" spans="1:16" ht="29.25" customHeight="1" x14ac:dyDescent="0.2">
      <c r="A2" s="269" t="s">
        <v>166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</row>
    <row r="3" spans="1:16" ht="22.5" customHeight="1" x14ac:dyDescent="0.2">
      <c r="A3" s="2"/>
      <c r="B3" s="270" t="s">
        <v>0</v>
      </c>
      <c r="C3" s="271"/>
      <c r="D3" s="3"/>
      <c r="E3" s="3"/>
      <c r="F3" s="3"/>
      <c r="G3" s="3"/>
      <c r="H3" s="4" t="s">
        <v>1</v>
      </c>
      <c r="I3" s="5">
        <v>13</v>
      </c>
      <c r="J3" s="6"/>
      <c r="K3" s="4" t="s">
        <v>2</v>
      </c>
      <c r="L3" s="5">
        <v>3</v>
      </c>
      <c r="M3" s="2"/>
      <c r="N3" s="2"/>
      <c r="O3" s="2"/>
      <c r="P3" s="2"/>
    </row>
    <row r="4" spans="1:16" ht="51" customHeight="1" x14ac:dyDescent="0.2">
      <c r="A4" s="2"/>
      <c r="B4" s="272" t="s">
        <v>167</v>
      </c>
      <c r="C4" s="272"/>
      <c r="D4" s="272"/>
      <c r="E4" s="272"/>
      <c r="F4" s="227" t="s">
        <v>168</v>
      </c>
      <c r="G4" s="273" t="s">
        <v>169</v>
      </c>
      <c r="H4" s="274"/>
      <c r="I4" s="274"/>
      <c r="J4" s="274"/>
      <c r="K4" s="272" t="s">
        <v>170</v>
      </c>
      <c r="L4" s="272"/>
      <c r="M4" s="272"/>
      <c r="N4" s="272"/>
    </row>
    <row r="5" spans="1:16" ht="44.25" customHeight="1" x14ac:dyDescent="0.2">
      <c r="A5" s="9" t="s">
        <v>3</v>
      </c>
      <c r="B5" s="10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4" t="s">
        <v>14</v>
      </c>
      <c r="N5" s="14" t="s">
        <v>7</v>
      </c>
    </row>
    <row r="6" spans="1:16" ht="20.100000000000001" customHeight="1" x14ac:dyDescent="0.2">
      <c r="A6" s="153" t="s">
        <v>15</v>
      </c>
      <c r="B6" s="160">
        <v>135</v>
      </c>
      <c r="C6" s="153">
        <v>20</v>
      </c>
      <c r="D6" s="153">
        <v>47</v>
      </c>
      <c r="E6" s="153">
        <f>B6+C6+D6</f>
        <v>202</v>
      </c>
      <c r="F6" s="153">
        <v>1</v>
      </c>
      <c r="G6" s="153">
        <v>13</v>
      </c>
      <c r="H6" s="153">
        <v>0</v>
      </c>
      <c r="I6" s="153">
        <v>0</v>
      </c>
      <c r="J6" s="153">
        <f>G6+H6+I6</f>
        <v>13</v>
      </c>
      <c r="K6" s="153">
        <f>153-16</f>
        <v>137</v>
      </c>
      <c r="L6" s="153">
        <v>24</v>
      </c>
      <c r="M6" s="160">
        <v>29</v>
      </c>
      <c r="N6" s="160">
        <f>SUM(K6:M6)</f>
        <v>190</v>
      </c>
      <c r="O6" s="2">
        <f>E6+F6-J6-N6</f>
        <v>0</v>
      </c>
      <c r="P6" s="1" t="s">
        <v>30</v>
      </c>
    </row>
    <row r="7" spans="1:16" ht="20.100000000000001" customHeight="1" x14ac:dyDescent="0.2">
      <c r="A7" s="153" t="s">
        <v>16</v>
      </c>
      <c r="B7" s="160">
        <v>10</v>
      </c>
      <c r="C7" s="153">
        <v>0</v>
      </c>
      <c r="D7" s="153">
        <v>6</v>
      </c>
      <c r="E7" s="153">
        <f>B7+C7+D7</f>
        <v>16</v>
      </c>
      <c r="F7" s="153">
        <v>0</v>
      </c>
      <c r="G7" s="153">
        <v>2</v>
      </c>
      <c r="H7" s="153">
        <v>0</v>
      </c>
      <c r="I7" s="153">
        <v>0</v>
      </c>
      <c r="J7" s="153">
        <f>G7+H7+I7</f>
        <v>2</v>
      </c>
      <c r="K7" s="153">
        <v>11</v>
      </c>
      <c r="L7" s="153">
        <v>0</v>
      </c>
      <c r="M7" s="160">
        <v>3</v>
      </c>
      <c r="N7" s="160">
        <f>SUM(K7:M7)</f>
        <v>14</v>
      </c>
      <c r="O7" s="2">
        <f>E7+F7-J7-N7</f>
        <v>0</v>
      </c>
    </row>
    <row r="8" spans="1:16" ht="20.100000000000001" customHeight="1" x14ac:dyDescent="0.2">
      <c r="A8" s="153" t="s">
        <v>17</v>
      </c>
      <c r="B8" s="160">
        <v>850</v>
      </c>
      <c r="C8" s="153">
        <v>254</v>
      </c>
      <c r="D8" s="153">
        <v>330</v>
      </c>
      <c r="E8" s="153">
        <f>B8+C8+D8</f>
        <v>1434</v>
      </c>
      <c r="F8" s="153">
        <v>41</v>
      </c>
      <c r="G8" s="153">
        <v>90</v>
      </c>
      <c r="H8" s="153">
        <v>1</v>
      </c>
      <c r="I8" s="153">
        <v>0</v>
      </c>
      <c r="J8" s="153">
        <f>G8+H8+I8</f>
        <v>91</v>
      </c>
      <c r="K8" s="153">
        <f>847-21</f>
        <v>826</v>
      </c>
      <c r="L8" s="153">
        <v>279</v>
      </c>
      <c r="M8" s="160">
        <v>279</v>
      </c>
      <c r="N8" s="160">
        <f>SUM(K8:M8)</f>
        <v>1384</v>
      </c>
      <c r="O8" s="2">
        <f>E8+F8-J8-N8</f>
        <v>0</v>
      </c>
    </row>
    <row r="9" spans="1:16" ht="20.100000000000001" customHeight="1" x14ac:dyDescent="0.2">
      <c r="A9" s="15" t="s">
        <v>7</v>
      </c>
      <c r="B9" s="161">
        <f>SUM(B6:B8)</f>
        <v>995</v>
      </c>
      <c r="C9" s="161">
        <f>SUM(C6:C8)</f>
        <v>274</v>
      </c>
      <c r="D9" s="161">
        <f>SUM(D6:D8)</f>
        <v>383</v>
      </c>
      <c r="E9" s="153">
        <f>B9+C9+D9</f>
        <v>1652</v>
      </c>
      <c r="F9" s="15">
        <f>SUM(F6:F8)</f>
        <v>42</v>
      </c>
      <c r="G9" s="15">
        <f>SUM(G6:G8)</f>
        <v>105</v>
      </c>
      <c r="H9" s="15">
        <f>SUM(H6:H8)</f>
        <v>1</v>
      </c>
      <c r="I9" s="15">
        <f>SUM(I6:I8)</f>
        <v>0</v>
      </c>
      <c r="J9" s="153">
        <f>G9+H9+I9</f>
        <v>106</v>
      </c>
      <c r="K9" s="15">
        <f>SUM(K6:K8)</f>
        <v>974</v>
      </c>
      <c r="L9" s="15">
        <f>SUM(L6:L8)</f>
        <v>303</v>
      </c>
      <c r="M9" s="161">
        <f>SUM(M6:M8)</f>
        <v>311</v>
      </c>
      <c r="N9" s="160">
        <f>SUM(K9:M9)</f>
        <v>1588</v>
      </c>
      <c r="O9" s="2">
        <f>E9+F9-J9-N9</f>
        <v>0</v>
      </c>
    </row>
    <row r="10" spans="1:16" ht="20.25" customHeight="1" x14ac:dyDescent="0.2">
      <c r="A10" s="275" t="s">
        <v>18</v>
      </c>
      <c r="B10" s="275"/>
      <c r="C10" s="275"/>
      <c r="D10" s="275"/>
      <c r="E10" s="275"/>
      <c r="F10" s="275"/>
      <c r="G10" s="275"/>
      <c r="H10" s="275"/>
      <c r="I10" s="275"/>
      <c r="J10" s="275"/>
      <c r="K10" s="275"/>
      <c r="L10" s="275"/>
      <c r="M10" s="275"/>
      <c r="N10" s="275"/>
      <c r="O10" s="275"/>
      <c r="P10" s="275"/>
    </row>
    <row r="11" spans="1:16" ht="24.75" customHeight="1" x14ac:dyDescent="0.2">
      <c r="A11" s="276" t="s">
        <v>171</v>
      </c>
      <c r="B11" s="276"/>
      <c r="C11" s="276"/>
      <c r="D11" s="276"/>
      <c r="E11" s="276"/>
      <c r="F11" s="276"/>
      <c r="G11" s="276"/>
      <c r="H11" s="276"/>
      <c r="I11" s="276"/>
      <c r="J11" s="276"/>
      <c r="K11" s="276"/>
      <c r="L11" s="276"/>
      <c r="M11" s="276"/>
      <c r="N11" s="276"/>
      <c r="O11" s="276"/>
      <c r="P11" s="276"/>
    </row>
    <row r="12" spans="1:16" ht="24" customHeight="1" x14ac:dyDescent="0.2">
      <c r="A12" s="17"/>
      <c r="B12" s="272" t="s">
        <v>19</v>
      </c>
      <c r="C12" s="272"/>
      <c r="D12" s="272"/>
      <c r="E12" s="272"/>
      <c r="F12" s="272"/>
      <c r="G12" s="272" t="s">
        <v>20</v>
      </c>
      <c r="H12" s="272"/>
      <c r="I12" s="272"/>
      <c r="J12" s="272"/>
      <c r="K12" s="272"/>
      <c r="L12" s="272" t="s">
        <v>21</v>
      </c>
      <c r="M12" s="272"/>
      <c r="N12" s="272"/>
      <c r="O12" s="272"/>
      <c r="P12" s="272"/>
    </row>
    <row r="13" spans="1:16" ht="18.95" customHeight="1" x14ac:dyDescent="0.2">
      <c r="A13" s="18" t="s">
        <v>3</v>
      </c>
      <c r="B13" s="227" t="s">
        <v>175</v>
      </c>
      <c r="C13" s="118">
        <v>2021</v>
      </c>
      <c r="D13" s="118">
        <v>2022</v>
      </c>
      <c r="E13" s="118">
        <v>2023</v>
      </c>
      <c r="F13" s="160" t="s">
        <v>7</v>
      </c>
      <c r="G13" s="227" t="s">
        <v>175</v>
      </c>
      <c r="H13" s="118">
        <v>2021</v>
      </c>
      <c r="I13" s="118">
        <v>2022</v>
      </c>
      <c r="J13" s="118">
        <v>2023</v>
      </c>
      <c r="K13" s="160" t="s">
        <v>7</v>
      </c>
      <c r="L13" s="227" t="s">
        <v>175</v>
      </c>
      <c r="M13" s="118">
        <v>2021</v>
      </c>
      <c r="N13" s="118">
        <v>2022</v>
      </c>
      <c r="O13" s="118">
        <v>2023</v>
      </c>
      <c r="P13" s="160" t="s">
        <v>7</v>
      </c>
    </row>
    <row r="14" spans="1:16" ht="20.100000000000001" customHeight="1" x14ac:dyDescent="0.2">
      <c r="A14" s="19" t="s">
        <v>15</v>
      </c>
      <c r="B14" s="20">
        <v>13</v>
      </c>
      <c r="C14" s="5">
        <v>35</v>
      </c>
      <c r="D14" s="5">
        <v>49</v>
      </c>
      <c r="E14" s="65">
        <v>38</v>
      </c>
      <c r="F14" s="160">
        <f>SUM(B14:C14:D14:E14)</f>
        <v>135</v>
      </c>
      <c r="G14" s="21">
        <v>20</v>
      </c>
      <c r="H14" s="20">
        <v>0</v>
      </c>
      <c r="I14" s="5">
        <v>0</v>
      </c>
      <c r="J14" s="5">
        <v>0</v>
      </c>
      <c r="K14" s="160">
        <f>SUM(G14:H14:J14)</f>
        <v>20</v>
      </c>
      <c r="L14" s="20">
        <v>45</v>
      </c>
      <c r="M14" s="5">
        <v>2</v>
      </c>
      <c r="N14" s="5">
        <v>0</v>
      </c>
      <c r="O14" s="67">
        <v>0</v>
      </c>
      <c r="P14" s="5">
        <f>SUM(L14:O14)</f>
        <v>47</v>
      </c>
    </row>
    <row r="15" spans="1:16" ht="20.100000000000001" customHeight="1" x14ac:dyDescent="0.2">
      <c r="A15" s="152" t="s">
        <v>16</v>
      </c>
      <c r="B15" s="23">
        <v>0</v>
      </c>
      <c r="C15" s="5">
        <v>3</v>
      </c>
      <c r="D15" s="5">
        <v>3</v>
      </c>
      <c r="E15" s="66">
        <v>4</v>
      </c>
      <c r="F15" s="171">
        <f>SUM(B15:C15:D15:E15)</f>
        <v>10</v>
      </c>
      <c r="G15" s="24">
        <v>0</v>
      </c>
      <c r="H15" s="23">
        <v>0</v>
      </c>
      <c r="I15" s="5">
        <v>0</v>
      </c>
      <c r="J15" s="5">
        <v>0</v>
      </c>
      <c r="K15" s="171">
        <f>SUM(G15:H15:J15)</f>
        <v>0</v>
      </c>
      <c r="L15" s="23">
        <v>6</v>
      </c>
      <c r="M15" s="5">
        <v>0</v>
      </c>
      <c r="N15" s="5">
        <v>0</v>
      </c>
      <c r="O15" s="68">
        <v>0</v>
      </c>
      <c r="P15" s="5">
        <f>SUM(L15:O15)</f>
        <v>6</v>
      </c>
    </row>
    <row r="16" spans="1:16" ht="20.100000000000001" customHeight="1" x14ac:dyDescent="0.2">
      <c r="A16" s="152" t="s">
        <v>17</v>
      </c>
      <c r="B16" s="23">
        <v>78</v>
      </c>
      <c r="C16" s="5">
        <v>218</v>
      </c>
      <c r="D16" s="5">
        <v>398</v>
      </c>
      <c r="E16" s="66">
        <v>156</v>
      </c>
      <c r="F16" s="160">
        <f>SUM(B16:C16:D16:E16)</f>
        <v>850</v>
      </c>
      <c r="G16" s="24">
        <v>155</v>
      </c>
      <c r="H16" s="23">
        <v>70</v>
      </c>
      <c r="I16" s="5">
        <v>10</v>
      </c>
      <c r="J16" s="5">
        <v>19</v>
      </c>
      <c r="K16" s="160">
        <f>SUM(G16:H16:J16)</f>
        <v>254</v>
      </c>
      <c r="L16" s="23">
        <v>265</v>
      </c>
      <c r="M16" s="5">
        <v>46</v>
      </c>
      <c r="N16" s="5">
        <v>16</v>
      </c>
      <c r="O16" s="68">
        <v>3</v>
      </c>
      <c r="P16" s="5">
        <f>SUM(L16:O16)</f>
        <v>330</v>
      </c>
    </row>
    <row r="17" spans="1:18" ht="20.100000000000001" customHeight="1" x14ac:dyDescent="0.2">
      <c r="A17" s="152" t="s">
        <v>7</v>
      </c>
      <c r="B17" s="23">
        <f>SUM(B14:B16)</f>
        <v>91</v>
      </c>
      <c r="C17" s="23">
        <f>SUM(C14:C16)</f>
        <v>256</v>
      </c>
      <c r="D17" s="23">
        <f>SUM(D14:D16)</f>
        <v>450</v>
      </c>
      <c r="E17" s="23">
        <f>SUM(E14:E16)</f>
        <v>198</v>
      </c>
      <c r="F17" s="160">
        <f>SUM(B17:C17:D17:E17)</f>
        <v>995</v>
      </c>
      <c r="G17" s="24">
        <f>SUM(G14:G16)</f>
        <v>175</v>
      </c>
      <c r="H17" s="24">
        <f>SUM(H14:H16)</f>
        <v>70</v>
      </c>
      <c r="I17" s="21">
        <f>SUM(I14:I16)</f>
        <v>10</v>
      </c>
      <c r="J17" s="21">
        <f>SUM(J14:J16)</f>
        <v>19</v>
      </c>
      <c r="K17" s="160">
        <f>SUM(G17:H17:J17)</f>
        <v>274</v>
      </c>
      <c r="L17" s="24">
        <f>SUM(L14:L16)</f>
        <v>316</v>
      </c>
      <c r="M17" s="21">
        <f>SUM(M14:M16)</f>
        <v>48</v>
      </c>
      <c r="N17" s="21">
        <f>SUM(N14:N16)</f>
        <v>16</v>
      </c>
      <c r="O17" s="24">
        <f>SUM(O14:O16)</f>
        <v>3</v>
      </c>
      <c r="P17" s="5">
        <f>SUM(L17:O17)</f>
        <v>383</v>
      </c>
    </row>
    <row r="18" spans="1:18" ht="31.5" customHeight="1" x14ac:dyDescent="0.25">
      <c r="A18" s="266" t="s">
        <v>172</v>
      </c>
      <c r="B18" s="267"/>
      <c r="C18" s="268"/>
      <c r="D18" s="268"/>
      <c r="E18" s="267"/>
      <c r="F18" s="267"/>
      <c r="G18" s="267"/>
      <c r="H18" s="267"/>
      <c r="I18" s="267"/>
      <c r="J18" s="267"/>
      <c r="K18" s="267"/>
      <c r="L18" s="267"/>
      <c r="M18" s="267"/>
      <c r="N18" s="267"/>
      <c r="O18" s="267"/>
      <c r="P18" s="268"/>
    </row>
    <row r="19" spans="1:18" ht="36.75" customHeight="1" x14ac:dyDescent="0.2">
      <c r="A19" s="2"/>
      <c r="B19" s="244" t="s">
        <v>19</v>
      </c>
      <c r="C19" s="245"/>
      <c r="D19" s="245"/>
      <c r="E19" s="245"/>
      <c r="F19" s="245"/>
      <c r="G19" s="246" t="s">
        <v>20</v>
      </c>
      <c r="H19" s="246"/>
      <c r="I19" s="246"/>
      <c r="J19" s="246"/>
      <c r="K19" s="246"/>
      <c r="L19" s="247" t="s">
        <v>21</v>
      </c>
      <c r="M19" s="247"/>
      <c r="N19" s="247"/>
      <c r="O19" s="247"/>
      <c r="P19" s="247"/>
    </row>
    <row r="20" spans="1:18" ht="18.95" customHeight="1" x14ac:dyDescent="0.2">
      <c r="A20" s="9" t="s">
        <v>3</v>
      </c>
      <c r="B20" s="227" t="s">
        <v>175</v>
      </c>
      <c r="C20" s="118">
        <v>2021</v>
      </c>
      <c r="D20" s="118">
        <v>2022</v>
      </c>
      <c r="E20" s="118">
        <v>2023</v>
      </c>
      <c r="F20" s="160" t="s">
        <v>7</v>
      </c>
      <c r="G20" s="227" t="s">
        <v>175</v>
      </c>
      <c r="H20" s="118">
        <v>2021</v>
      </c>
      <c r="I20" s="118">
        <v>2022</v>
      </c>
      <c r="J20" s="118">
        <v>2023</v>
      </c>
      <c r="K20" s="160" t="s">
        <v>7</v>
      </c>
      <c r="L20" s="227" t="s">
        <v>175</v>
      </c>
      <c r="M20" s="118">
        <v>2021</v>
      </c>
      <c r="N20" s="118">
        <v>2022</v>
      </c>
      <c r="O20" s="118">
        <v>2023</v>
      </c>
      <c r="P20" s="160" t="s">
        <v>7</v>
      </c>
    </row>
    <row r="21" spans="1:18" ht="20.100000000000001" customHeight="1" x14ac:dyDescent="0.2">
      <c r="A21" s="153" t="s">
        <v>15</v>
      </c>
      <c r="B21" s="160">
        <v>13</v>
      </c>
      <c r="C21" s="160">
        <v>31</v>
      </c>
      <c r="D21" s="160">
        <v>45</v>
      </c>
      <c r="E21" s="160">
        <v>48</v>
      </c>
      <c r="F21" s="160">
        <f>SUM(B21:E21)</f>
        <v>137</v>
      </c>
      <c r="G21" s="160">
        <v>22</v>
      </c>
      <c r="H21" s="160">
        <v>1</v>
      </c>
      <c r="I21" s="160">
        <v>1</v>
      </c>
      <c r="J21" s="160">
        <v>0</v>
      </c>
      <c r="K21" s="160">
        <f>SUM(G21:J21)</f>
        <v>24</v>
      </c>
      <c r="L21" s="160">
        <v>27</v>
      </c>
      <c r="M21" s="160">
        <v>2</v>
      </c>
      <c r="N21" s="160">
        <v>0</v>
      </c>
      <c r="O21" s="160">
        <v>0</v>
      </c>
      <c r="P21" s="160">
        <f>SUM(L21:O21)</f>
        <v>29</v>
      </c>
    </row>
    <row r="22" spans="1:18" ht="20.100000000000001" customHeight="1" x14ac:dyDescent="0.2">
      <c r="A22" s="153" t="s">
        <v>16</v>
      </c>
      <c r="B22" s="160">
        <v>0</v>
      </c>
      <c r="C22" s="160">
        <v>4</v>
      </c>
      <c r="D22" s="160">
        <v>3</v>
      </c>
      <c r="E22" s="160">
        <v>4</v>
      </c>
      <c r="F22" s="160">
        <f>SUM(B22:E22)</f>
        <v>11</v>
      </c>
      <c r="G22" s="160">
        <v>0</v>
      </c>
      <c r="H22" s="160">
        <v>0</v>
      </c>
      <c r="I22" s="160">
        <v>0</v>
      </c>
      <c r="J22" s="160">
        <v>0</v>
      </c>
      <c r="K22" s="160">
        <f>SUM(G22:J22)</f>
        <v>0</v>
      </c>
      <c r="L22" s="160">
        <v>3</v>
      </c>
      <c r="M22" s="160">
        <v>0</v>
      </c>
      <c r="N22" s="160">
        <v>0</v>
      </c>
      <c r="O22" s="160">
        <v>0</v>
      </c>
      <c r="P22" s="160">
        <f>SUM(L22:O22)</f>
        <v>3</v>
      </c>
    </row>
    <row r="23" spans="1:18" ht="20.100000000000001" customHeight="1" x14ac:dyDescent="0.2">
      <c r="A23" s="153" t="s">
        <v>17</v>
      </c>
      <c r="B23" s="160">
        <v>75</v>
      </c>
      <c r="C23" s="160">
        <v>211</v>
      </c>
      <c r="D23" s="160">
        <v>361</v>
      </c>
      <c r="E23" s="160">
        <v>179</v>
      </c>
      <c r="F23" s="160">
        <f>SUM(B23:E23)</f>
        <v>826</v>
      </c>
      <c r="G23" s="160">
        <v>168</v>
      </c>
      <c r="H23" s="160">
        <v>72</v>
      </c>
      <c r="I23" s="160">
        <v>26</v>
      </c>
      <c r="J23" s="160">
        <v>13</v>
      </c>
      <c r="K23" s="160">
        <f>SUM(G23:J23)</f>
        <v>279</v>
      </c>
      <c r="L23" s="160">
        <v>207</v>
      </c>
      <c r="M23" s="160">
        <v>33</v>
      </c>
      <c r="N23" s="160">
        <v>27</v>
      </c>
      <c r="O23" s="160">
        <v>12</v>
      </c>
      <c r="P23" s="160">
        <f>SUM(L23:O23)</f>
        <v>279</v>
      </c>
    </row>
    <row r="24" spans="1:18" ht="20.100000000000001" customHeight="1" x14ac:dyDescent="0.2">
      <c r="A24" s="15" t="s">
        <v>7</v>
      </c>
      <c r="B24" s="161">
        <f>SUM(B21:B23)</f>
        <v>88</v>
      </c>
      <c r="C24" s="161">
        <f>SUM(C21:C23)</f>
        <v>246</v>
      </c>
      <c r="D24" s="161">
        <f>SUM(D21:D23)</f>
        <v>409</v>
      </c>
      <c r="E24" s="161">
        <f>SUM(E21:E23)</f>
        <v>231</v>
      </c>
      <c r="F24" s="161">
        <f>SUM(B24:E24)</f>
        <v>974</v>
      </c>
      <c r="G24" s="161">
        <f>SUM(G21:G23)</f>
        <v>190</v>
      </c>
      <c r="H24" s="161">
        <f>SUM(H21:H23)</f>
        <v>73</v>
      </c>
      <c r="I24" s="161">
        <f>SUM(I21:I23)</f>
        <v>27</v>
      </c>
      <c r="J24" s="161">
        <f>SUM(J21:J23)</f>
        <v>13</v>
      </c>
      <c r="K24" s="161">
        <f>SUM(G24:J24)</f>
        <v>303</v>
      </c>
      <c r="L24" s="161">
        <f>SUM(L21:L23)</f>
        <v>237</v>
      </c>
      <c r="M24" s="161">
        <f>SUM(M21:M23)</f>
        <v>35</v>
      </c>
      <c r="N24" s="161">
        <f>SUM(N21:N23)</f>
        <v>27</v>
      </c>
      <c r="O24" s="161">
        <f>SUM(O21:O23)</f>
        <v>12</v>
      </c>
      <c r="P24" s="161">
        <f>SUM(P21:P23)</f>
        <v>311</v>
      </c>
    </row>
    <row r="25" spans="1:18" ht="113.25" customHeight="1" thickBot="1" x14ac:dyDescent="0.25">
      <c r="A25" s="248" t="s">
        <v>29</v>
      </c>
      <c r="B25" s="249"/>
      <c r="C25" s="249"/>
      <c r="D25" s="249"/>
      <c r="E25" s="162"/>
      <c r="F25" s="250" t="s">
        <v>23</v>
      </c>
      <c r="G25" s="250"/>
      <c r="H25" s="26"/>
      <c r="I25" s="250" t="s">
        <v>173</v>
      </c>
      <c r="J25" s="251"/>
      <c r="K25" s="27" t="s">
        <v>15</v>
      </c>
      <c r="L25" s="28"/>
      <c r="M25" s="29" t="s">
        <v>16</v>
      </c>
      <c r="N25" s="29"/>
      <c r="O25" s="30"/>
      <c r="P25" s="31"/>
      <c r="Q25" s="32"/>
      <c r="R25" s="32"/>
    </row>
    <row r="26" spans="1:18" ht="42" customHeight="1" thickTop="1" thickBot="1" x14ac:dyDescent="0.25">
      <c r="A26" s="253" t="s">
        <v>24</v>
      </c>
      <c r="B26" s="254"/>
      <c r="C26" s="255"/>
      <c r="D26" s="33"/>
      <c r="E26" s="163" t="s">
        <v>25</v>
      </c>
      <c r="F26" s="35" t="s">
        <v>26</v>
      </c>
      <c r="G26" s="36" t="s">
        <v>27</v>
      </c>
      <c r="H26" s="37"/>
      <c r="I26" s="252"/>
      <c r="J26" s="252"/>
      <c r="K26" s="157"/>
      <c r="L26" s="38"/>
      <c r="M26" s="158"/>
      <c r="N26" s="262"/>
      <c r="O26" s="39"/>
      <c r="P26" s="40"/>
    </row>
    <row r="27" spans="1:18" ht="20.100000000000001" customHeight="1" thickTop="1" thickBot="1" x14ac:dyDescent="0.25">
      <c r="A27" s="256"/>
      <c r="B27" s="257"/>
      <c r="C27" s="258"/>
      <c r="D27" s="41" t="s">
        <v>150</v>
      </c>
      <c r="E27" s="42">
        <v>11</v>
      </c>
      <c r="F27" s="43">
        <v>4</v>
      </c>
      <c r="G27" s="43">
        <v>2</v>
      </c>
      <c r="H27" s="37"/>
      <c r="I27" s="252"/>
      <c r="J27" s="252"/>
      <c r="K27" s="125"/>
      <c r="L27" s="44"/>
      <c r="M27" s="135"/>
      <c r="N27" s="263"/>
      <c r="O27" s="39"/>
      <c r="P27" s="40"/>
    </row>
    <row r="28" spans="1:18" ht="20.100000000000001" customHeight="1" thickTop="1" thickBot="1" x14ac:dyDescent="0.25">
      <c r="A28" s="256"/>
      <c r="B28" s="257"/>
      <c r="C28" s="258"/>
      <c r="D28" s="41" t="s">
        <v>151</v>
      </c>
      <c r="E28" s="42">
        <v>2</v>
      </c>
      <c r="F28" s="46">
        <v>3</v>
      </c>
      <c r="G28" s="46">
        <v>2</v>
      </c>
      <c r="H28" s="37"/>
      <c r="I28" s="47"/>
      <c r="J28" s="47"/>
      <c r="K28" s="48"/>
      <c r="L28" s="48"/>
      <c r="M28" s="49"/>
      <c r="N28" s="37"/>
      <c r="O28" s="39"/>
      <c r="P28" s="40"/>
    </row>
    <row r="29" spans="1:18" ht="20.100000000000001" customHeight="1" thickTop="1" thickBot="1" x14ac:dyDescent="0.25">
      <c r="A29" s="256"/>
      <c r="B29" s="257"/>
      <c r="C29" s="258"/>
      <c r="D29" s="41" t="s">
        <v>176</v>
      </c>
      <c r="E29" s="42">
        <v>2</v>
      </c>
      <c r="F29" s="46">
        <v>4</v>
      </c>
      <c r="G29" s="46">
        <v>1</v>
      </c>
      <c r="H29" s="37"/>
      <c r="I29" s="264" t="s">
        <v>174</v>
      </c>
      <c r="J29" s="264"/>
      <c r="K29" s="37"/>
      <c r="L29" s="37"/>
      <c r="M29" s="37"/>
      <c r="N29" s="37"/>
      <c r="O29" s="39"/>
      <c r="P29" s="40"/>
    </row>
    <row r="30" spans="1:18" ht="20.100000000000001" customHeight="1" thickTop="1" thickBot="1" x14ac:dyDescent="0.25">
      <c r="A30" s="256"/>
      <c r="B30" s="257"/>
      <c r="C30" s="258"/>
      <c r="D30" s="41"/>
      <c r="E30" s="42"/>
      <c r="F30" s="46"/>
      <c r="G30" s="46"/>
      <c r="H30" s="37"/>
      <c r="I30" s="265"/>
      <c r="J30" s="265"/>
      <c r="K30" s="51" t="s">
        <v>15</v>
      </c>
      <c r="L30" s="52"/>
      <c r="M30" s="53" t="s">
        <v>16</v>
      </c>
      <c r="N30" s="54"/>
      <c r="O30" s="39"/>
      <c r="P30" s="40"/>
    </row>
    <row r="31" spans="1:18" ht="20.100000000000001" customHeight="1" thickTop="1" thickBot="1" x14ac:dyDescent="0.25">
      <c r="A31" s="256"/>
      <c r="B31" s="257"/>
      <c r="C31" s="258"/>
      <c r="D31" s="41"/>
      <c r="E31" s="42"/>
      <c r="F31" s="46"/>
      <c r="G31" s="46"/>
      <c r="H31" s="37"/>
      <c r="I31" s="265"/>
      <c r="J31" s="265"/>
      <c r="K31" s="159"/>
      <c r="L31" s="69"/>
      <c r="M31" s="159"/>
      <c r="N31" s="56"/>
      <c r="O31" s="39"/>
      <c r="P31" s="40"/>
    </row>
    <row r="32" spans="1:18" ht="20.100000000000001" customHeight="1" thickTop="1" thickBot="1" x14ac:dyDescent="0.25">
      <c r="A32" s="256"/>
      <c r="B32" s="257"/>
      <c r="C32" s="258"/>
      <c r="D32" s="41"/>
      <c r="E32" s="42"/>
      <c r="F32" s="46"/>
      <c r="G32" s="46"/>
      <c r="H32" s="37"/>
      <c r="I32" s="265"/>
      <c r="J32" s="265"/>
      <c r="K32" s="55"/>
      <c r="L32" s="56"/>
      <c r="M32" s="55"/>
      <c r="N32" s="56"/>
      <c r="O32" s="39"/>
      <c r="P32" s="40"/>
    </row>
    <row r="33" spans="1:16" ht="20.100000000000001" customHeight="1" thickTop="1" thickBot="1" x14ac:dyDescent="0.25">
      <c r="A33" s="256"/>
      <c r="B33" s="257"/>
      <c r="C33" s="258"/>
      <c r="D33" s="41"/>
      <c r="E33" s="42"/>
      <c r="F33" s="46"/>
      <c r="G33" s="46"/>
      <c r="H33" s="37"/>
      <c r="I33" s="265"/>
      <c r="J33" s="265"/>
      <c r="K33" s="37"/>
      <c r="L33" s="37"/>
      <c r="M33" s="37"/>
      <c r="N33" s="37"/>
      <c r="O33" s="39"/>
      <c r="P33" s="40"/>
    </row>
    <row r="34" spans="1:16" ht="20.100000000000001" customHeight="1" thickTop="1" thickBot="1" x14ac:dyDescent="0.25">
      <c r="A34" s="256"/>
      <c r="B34" s="257"/>
      <c r="C34" s="258"/>
      <c r="D34" s="41"/>
      <c r="E34" s="42"/>
      <c r="F34" s="46"/>
      <c r="G34" s="46"/>
      <c r="H34" s="37"/>
      <c r="I34" s="265"/>
      <c r="J34" s="265"/>
      <c r="K34" s="37"/>
      <c r="L34" s="37"/>
      <c r="M34" s="37"/>
      <c r="N34" s="37"/>
      <c r="O34" s="39"/>
      <c r="P34" s="40"/>
    </row>
    <row r="35" spans="1:16" ht="20.100000000000001" customHeight="1" thickTop="1" thickBot="1" x14ac:dyDescent="0.25">
      <c r="A35" s="256"/>
      <c r="B35" s="257"/>
      <c r="C35" s="258"/>
      <c r="D35" s="41"/>
      <c r="E35" s="57"/>
      <c r="F35" s="46"/>
      <c r="G35" s="46"/>
      <c r="H35" s="37"/>
      <c r="I35" s="265"/>
      <c r="J35" s="265"/>
      <c r="K35" s="37"/>
      <c r="L35" s="37"/>
      <c r="M35" s="37"/>
      <c r="N35" s="37"/>
      <c r="O35" s="39"/>
      <c r="P35" s="40"/>
    </row>
    <row r="36" spans="1:16" ht="20.100000000000001" customHeight="1" thickTop="1" thickBot="1" x14ac:dyDescent="0.25">
      <c r="A36" s="256"/>
      <c r="B36" s="257"/>
      <c r="C36" s="258"/>
      <c r="D36" s="41"/>
      <c r="E36" s="58"/>
      <c r="F36" s="46"/>
      <c r="G36" s="46"/>
      <c r="H36" s="37"/>
      <c r="I36" s="265"/>
      <c r="J36" s="265"/>
      <c r="K36" s="37"/>
      <c r="L36" s="37"/>
      <c r="M36" s="37"/>
      <c r="N36" s="37"/>
      <c r="O36" s="39"/>
      <c r="P36" s="40"/>
    </row>
    <row r="37" spans="1:16" ht="20.100000000000001" customHeight="1" thickTop="1" thickBot="1" x14ac:dyDescent="0.25">
      <c r="A37" s="259"/>
      <c r="B37" s="260"/>
      <c r="C37" s="261"/>
      <c r="D37" s="59" t="s">
        <v>7</v>
      </c>
      <c r="E37" s="60">
        <f>SUM(E27:E36)</f>
        <v>15</v>
      </c>
      <c r="F37" s="60">
        <f>SUM(F27:F36)</f>
        <v>11</v>
      </c>
      <c r="G37" s="60">
        <f>SUM(G27:G36)</f>
        <v>5</v>
      </c>
      <c r="H37" s="61"/>
      <c r="I37" s="62"/>
      <c r="J37" s="62"/>
      <c r="K37" s="62"/>
      <c r="L37" s="62"/>
      <c r="M37" s="62"/>
      <c r="N37" s="62"/>
      <c r="O37" s="63"/>
      <c r="P37" s="64"/>
    </row>
    <row r="38" spans="1:16" ht="10.5" thickTop="1" x14ac:dyDescent="0.2"/>
  </sheetData>
  <mergeCells count="21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5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38"/>
  <sheetViews>
    <sheetView view="pageBreakPreview" zoomScaleNormal="100" zoomScaleSheetLayoutView="100" workbookViewId="0">
      <selection activeCell="I3" sqref="I3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69" t="s">
        <v>85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</row>
    <row r="2" spans="1:16" ht="29.25" customHeight="1" x14ac:dyDescent="0.2">
      <c r="A2" s="269" t="s">
        <v>166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</row>
    <row r="3" spans="1:16" ht="22.5" customHeight="1" x14ac:dyDescent="0.2">
      <c r="A3" s="2"/>
      <c r="B3" s="270" t="s">
        <v>0</v>
      </c>
      <c r="C3" s="271"/>
      <c r="D3" s="3"/>
      <c r="E3" s="3"/>
      <c r="F3" s="3"/>
      <c r="G3" s="3"/>
      <c r="H3" s="4" t="s">
        <v>1</v>
      </c>
      <c r="I3" s="5">
        <v>12</v>
      </c>
      <c r="J3" s="6"/>
      <c r="K3" s="4" t="s">
        <v>2</v>
      </c>
      <c r="L3" s="5">
        <v>7</v>
      </c>
      <c r="M3" s="2"/>
      <c r="N3" s="2"/>
      <c r="O3" s="2"/>
      <c r="P3" s="2"/>
    </row>
    <row r="4" spans="1:16" ht="51" customHeight="1" x14ac:dyDescent="0.2">
      <c r="A4" s="2"/>
      <c r="B4" s="272" t="s">
        <v>167</v>
      </c>
      <c r="C4" s="272"/>
      <c r="D4" s="272"/>
      <c r="E4" s="272"/>
      <c r="F4" s="227" t="s">
        <v>168</v>
      </c>
      <c r="G4" s="273" t="s">
        <v>169</v>
      </c>
      <c r="H4" s="274"/>
      <c r="I4" s="274"/>
      <c r="J4" s="274"/>
      <c r="K4" s="272" t="s">
        <v>170</v>
      </c>
      <c r="L4" s="272"/>
      <c r="M4" s="272"/>
      <c r="N4" s="272"/>
    </row>
    <row r="5" spans="1:16" ht="44.25" customHeight="1" x14ac:dyDescent="0.2">
      <c r="A5" s="9" t="s">
        <v>3</v>
      </c>
      <c r="B5" s="10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4" t="s">
        <v>14</v>
      </c>
      <c r="N5" s="14" t="s">
        <v>7</v>
      </c>
    </row>
    <row r="6" spans="1:16" ht="20.100000000000001" customHeight="1" x14ac:dyDescent="0.2">
      <c r="A6" s="153" t="s">
        <v>15</v>
      </c>
      <c r="B6" s="160">
        <v>51</v>
      </c>
      <c r="C6" s="153">
        <v>64</v>
      </c>
      <c r="D6" s="153">
        <v>74</v>
      </c>
      <c r="E6" s="153">
        <f>B6+C6+D6</f>
        <v>189</v>
      </c>
      <c r="F6" s="153">
        <v>17</v>
      </c>
      <c r="G6" s="153">
        <v>24</v>
      </c>
      <c r="H6" s="153">
        <v>2</v>
      </c>
      <c r="I6" s="153">
        <v>0</v>
      </c>
      <c r="J6" s="153">
        <f>G6+H6+I6</f>
        <v>26</v>
      </c>
      <c r="K6" s="153">
        <v>26</v>
      </c>
      <c r="L6" s="153">
        <v>101</v>
      </c>
      <c r="M6" s="160">
        <v>53</v>
      </c>
      <c r="N6" s="160">
        <f>SUM(K6:M6)</f>
        <v>180</v>
      </c>
      <c r="O6" s="2">
        <f>E6+F6-J6-N6</f>
        <v>0</v>
      </c>
      <c r="P6" s="1" t="s">
        <v>30</v>
      </c>
    </row>
    <row r="7" spans="1:16" ht="20.100000000000001" customHeight="1" x14ac:dyDescent="0.2">
      <c r="A7" s="153" t="s">
        <v>16</v>
      </c>
      <c r="B7" s="189">
        <v>2</v>
      </c>
      <c r="C7" s="153">
        <v>4</v>
      </c>
      <c r="D7" s="153">
        <v>5</v>
      </c>
      <c r="E7" s="153">
        <f>B7+C7+D7</f>
        <v>11</v>
      </c>
      <c r="F7" s="153">
        <v>2</v>
      </c>
      <c r="G7" s="153">
        <v>1</v>
      </c>
      <c r="H7" s="153">
        <v>0</v>
      </c>
      <c r="I7" s="153">
        <v>0</v>
      </c>
      <c r="J7" s="153">
        <f>G7+H7+I7</f>
        <v>1</v>
      </c>
      <c r="K7" s="153">
        <v>0</v>
      </c>
      <c r="L7" s="153">
        <v>6</v>
      </c>
      <c r="M7" s="160">
        <v>6</v>
      </c>
      <c r="N7" s="160">
        <f>SUM(K7:M7)</f>
        <v>12</v>
      </c>
      <c r="O7" s="2">
        <f>E7+F7-J7-N7</f>
        <v>0</v>
      </c>
    </row>
    <row r="8" spans="1:16" ht="20.100000000000001" customHeight="1" x14ac:dyDescent="0.2">
      <c r="A8" s="153" t="s">
        <v>17</v>
      </c>
      <c r="B8" s="160">
        <v>490</v>
      </c>
      <c r="C8" s="153">
        <v>313</v>
      </c>
      <c r="D8" s="153">
        <v>354</v>
      </c>
      <c r="E8" s="153">
        <f>B8+C8+D8</f>
        <v>1157</v>
      </c>
      <c r="F8" s="153">
        <v>73</v>
      </c>
      <c r="G8" s="153">
        <v>118</v>
      </c>
      <c r="H8" s="153">
        <v>1</v>
      </c>
      <c r="I8" s="153">
        <v>0</v>
      </c>
      <c r="J8" s="153">
        <f>G8+H8+I8</f>
        <v>119</v>
      </c>
      <c r="K8" s="153">
        <v>348</v>
      </c>
      <c r="L8" s="153">
        <v>410</v>
      </c>
      <c r="M8" s="160">
        <v>353</v>
      </c>
      <c r="N8" s="160">
        <f>SUM(K8:M8)</f>
        <v>1111</v>
      </c>
      <c r="O8" s="2">
        <f>E8+F8-J8-N8</f>
        <v>0</v>
      </c>
    </row>
    <row r="9" spans="1:16" ht="20.100000000000001" customHeight="1" x14ac:dyDescent="0.2">
      <c r="A9" s="15" t="s">
        <v>7</v>
      </c>
      <c r="B9" s="161">
        <f>SUM(B6:B8)</f>
        <v>543</v>
      </c>
      <c r="C9" s="161">
        <f>SUM(C6:C8)</f>
        <v>381</v>
      </c>
      <c r="D9" s="161">
        <f>SUM(D6:D8)</f>
        <v>433</v>
      </c>
      <c r="E9" s="153">
        <f>B9+C9+D9</f>
        <v>1357</v>
      </c>
      <c r="F9" s="15">
        <f>SUM(F6:F8)</f>
        <v>92</v>
      </c>
      <c r="G9" s="15">
        <f>SUM(G6:G8)</f>
        <v>143</v>
      </c>
      <c r="H9" s="15">
        <f>SUM(H6:H8)</f>
        <v>3</v>
      </c>
      <c r="I9" s="15">
        <f>SUM(I6:I8)</f>
        <v>0</v>
      </c>
      <c r="J9" s="153">
        <f>G9+H9+I9</f>
        <v>146</v>
      </c>
      <c r="K9" s="15">
        <f>SUM(K6:K8)</f>
        <v>374</v>
      </c>
      <c r="L9" s="15">
        <f>SUM(L6:L8)</f>
        <v>517</v>
      </c>
      <c r="M9" s="161">
        <f>SUM(M6:M8)</f>
        <v>412</v>
      </c>
      <c r="N9" s="160">
        <f>SUM(K9:M9)</f>
        <v>1303</v>
      </c>
      <c r="O9" s="2">
        <f>E9+F9-J9-N9</f>
        <v>0</v>
      </c>
    </row>
    <row r="10" spans="1:16" ht="20.25" customHeight="1" x14ac:dyDescent="0.2">
      <c r="A10" s="275" t="s">
        <v>18</v>
      </c>
      <c r="B10" s="275"/>
      <c r="C10" s="275"/>
      <c r="D10" s="275"/>
      <c r="E10" s="275"/>
      <c r="F10" s="275"/>
      <c r="G10" s="275"/>
      <c r="H10" s="275"/>
      <c r="I10" s="275"/>
      <c r="J10" s="275"/>
      <c r="K10" s="275"/>
      <c r="L10" s="275"/>
      <c r="M10" s="275"/>
      <c r="N10" s="275"/>
      <c r="O10" s="275"/>
      <c r="P10" s="275"/>
    </row>
    <row r="11" spans="1:16" ht="24.75" customHeight="1" x14ac:dyDescent="0.2">
      <c r="A11" s="276" t="s">
        <v>171</v>
      </c>
      <c r="B11" s="276"/>
      <c r="C11" s="276"/>
      <c r="D11" s="276"/>
      <c r="E11" s="276"/>
      <c r="F11" s="276"/>
      <c r="G11" s="276"/>
      <c r="H11" s="276"/>
      <c r="I11" s="276"/>
      <c r="J11" s="276"/>
      <c r="K11" s="276"/>
      <c r="L11" s="276"/>
      <c r="M11" s="276"/>
      <c r="N11" s="276"/>
      <c r="O11" s="276"/>
      <c r="P11" s="276"/>
    </row>
    <row r="12" spans="1:16" ht="24" customHeight="1" x14ac:dyDescent="0.2">
      <c r="A12" s="17"/>
      <c r="B12" s="272" t="s">
        <v>19</v>
      </c>
      <c r="C12" s="272"/>
      <c r="D12" s="272"/>
      <c r="E12" s="272"/>
      <c r="F12" s="272"/>
      <c r="G12" s="272" t="s">
        <v>20</v>
      </c>
      <c r="H12" s="272"/>
      <c r="I12" s="272"/>
      <c r="J12" s="272"/>
      <c r="K12" s="272"/>
      <c r="L12" s="272" t="s">
        <v>21</v>
      </c>
      <c r="M12" s="272"/>
      <c r="N12" s="272"/>
      <c r="O12" s="272"/>
      <c r="P12" s="272"/>
    </row>
    <row r="13" spans="1:16" ht="18.95" customHeight="1" x14ac:dyDescent="0.2">
      <c r="A13" s="18" t="s">
        <v>3</v>
      </c>
      <c r="B13" s="227" t="s">
        <v>175</v>
      </c>
      <c r="C13" s="118">
        <v>2021</v>
      </c>
      <c r="D13" s="118">
        <v>2022</v>
      </c>
      <c r="E13" s="118">
        <v>2023</v>
      </c>
      <c r="F13" s="160" t="s">
        <v>7</v>
      </c>
      <c r="G13" s="227" t="s">
        <v>175</v>
      </c>
      <c r="H13" s="118">
        <v>2021</v>
      </c>
      <c r="I13" s="118">
        <v>2022</v>
      </c>
      <c r="J13" s="118">
        <v>2023</v>
      </c>
      <c r="K13" s="160" t="s">
        <v>7</v>
      </c>
      <c r="L13" s="227" t="s">
        <v>175</v>
      </c>
      <c r="M13" s="118">
        <v>2021</v>
      </c>
      <c r="N13" s="118">
        <v>2022</v>
      </c>
      <c r="O13" s="118">
        <v>2023</v>
      </c>
      <c r="P13" s="160" t="s">
        <v>7</v>
      </c>
    </row>
    <row r="14" spans="1:16" ht="20.100000000000001" customHeight="1" x14ac:dyDescent="0.2">
      <c r="A14" s="19" t="s">
        <v>15</v>
      </c>
      <c r="B14" s="20">
        <v>0</v>
      </c>
      <c r="C14" s="5">
        <v>0</v>
      </c>
      <c r="D14" s="5">
        <v>30</v>
      </c>
      <c r="E14" s="65">
        <v>25</v>
      </c>
      <c r="F14" s="160">
        <f>SUM(B14:C14:D14:E14)</f>
        <v>55</v>
      </c>
      <c r="G14" s="21">
        <v>14</v>
      </c>
      <c r="H14" s="20">
        <v>26</v>
      </c>
      <c r="I14" s="5">
        <v>6</v>
      </c>
      <c r="J14" s="5">
        <v>18</v>
      </c>
      <c r="K14" s="160">
        <f>SUM(G14:J14)</f>
        <v>64</v>
      </c>
      <c r="L14" s="20">
        <v>21</v>
      </c>
      <c r="M14" s="5">
        <v>32</v>
      </c>
      <c r="N14" s="5">
        <v>21</v>
      </c>
      <c r="O14" s="67">
        <v>0</v>
      </c>
      <c r="P14" s="5">
        <f>SUM(L14:O14)</f>
        <v>74</v>
      </c>
    </row>
    <row r="15" spans="1:16" ht="20.100000000000001" customHeight="1" x14ac:dyDescent="0.2">
      <c r="A15" s="152" t="s">
        <v>16</v>
      </c>
      <c r="B15" s="23">
        <v>0</v>
      </c>
      <c r="C15" s="5">
        <v>0</v>
      </c>
      <c r="D15" s="5">
        <v>2</v>
      </c>
      <c r="E15" s="66">
        <v>0</v>
      </c>
      <c r="F15" s="171">
        <f>SUM(B15:C15:D15:E15)</f>
        <v>2</v>
      </c>
      <c r="G15" s="24">
        <v>0</v>
      </c>
      <c r="H15" s="23">
        <v>2</v>
      </c>
      <c r="I15" s="5">
        <v>1</v>
      </c>
      <c r="J15" s="5">
        <v>1</v>
      </c>
      <c r="K15" s="171">
        <f>SUM(G15:H15:J15)</f>
        <v>4</v>
      </c>
      <c r="L15" s="23">
        <v>2</v>
      </c>
      <c r="M15" s="5">
        <v>3</v>
      </c>
      <c r="N15" s="5">
        <v>0</v>
      </c>
      <c r="O15" s="68">
        <v>0</v>
      </c>
      <c r="P15" s="5">
        <f>SUM(L15:O15)</f>
        <v>5</v>
      </c>
    </row>
    <row r="16" spans="1:16" ht="20.100000000000001" customHeight="1" x14ac:dyDescent="0.2">
      <c r="A16" s="152" t="s">
        <v>17</v>
      </c>
      <c r="B16" s="23">
        <v>0</v>
      </c>
      <c r="C16" s="5">
        <v>0</v>
      </c>
      <c r="D16" s="5">
        <v>319</v>
      </c>
      <c r="E16" s="66">
        <v>167</v>
      </c>
      <c r="F16" s="160">
        <f>SUM(B16:C16:D16:E16)</f>
        <v>486</v>
      </c>
      <c r="G16" s="24">
        <v>42</v>
      </c>
      <c r="H16" s="23">
        <v>175</v>
      </c>
      <c r="I16" s="5">
        <v>58</v>
      </c>
      <c r="J16" s="5">
        <v>38</v>
      </c>
      <c r="K16" s="160">
        <f>SUM(G16:H16:J16)</f>
        <v>313</v>
      </c>
      <c r="L16" s="23">
        <v>85</v>
      </c>
      <c r="M16" s="5">
        <v>197</v>
      </c>
      <c r="N16" s="5">
        <v>37</v>
      </c>
      <c r="O16" s="68">
        <v>35</v>
      </c>
      <c r="P16" s="5">
        <f>SUM(L16:O16)</f>
        <v>354</v>
      </c>
    </row>
    <row r="17" spans="1:18" ht="20.100000000000001" customHeight="1" x14ac:dyDescent="0.2">
      <c r="A17" s="152" t="s">
        <v>7</v>
      </c>
      <c r="B17" s="23">
        <f>SUM(B14:B16)</f>
        <v>0</v>
      </c>
      <c r="C17" s="23">
        <f>SUM(C14:C16)</f>
        <v>0</v>
      </c>
      <c r="D17" s="23">
        <f>SUM(D14:D16)</f>
        <v>351</v>
      </c>
      <c r="E17" s="23">
        <f>SUM(E14:E16)</f>
        <v>192</v>
      </c>
      <c r="F17" s="160">
        <f>SUM(B17:C17:D17:E17)</f>
        <v>543</v>
      </c>
      <c r="G17" s="24">
        <f>SUM(G14:G16)</f>
        <v>56</v>
      </c>
      <c r="H17" s="24">
        <f>SUM(H14:H16)</f>
        <v>203</v>
      </c>
      <c r="I17" s="21">
        <f>SUM(I14:I16)</f>
        <v>65</v>
      </c>
      <c r="J17" s="21">
        <f>SUM(J14:J16)</f>
        <v>57</v>
      </c>
      <c r="K17" s="160">
        <f>SUM(G17:H17:J17)</f>
        <v>381</v>
      </c>
      <c r="L17" s="24">
        <f>SUM(L14:L16)</f>
        <v>108</v>
      </c>
      <c r="M17" s="21">
        <f>SUM(M14:M16)</f>
        <v>232</v>
      </c>
      <c r="N17" s="21">
        <f>SUM(N14:N16)</f>
        <v>58</v>
      </c>
      <c r="O17" s="24">
        <f>SUM(O14:O16)</f>
        <v>35</v>
      </c>
      <c r="P17" s="5">
        <f>SUM(L17:O17)</f>
        <v>433</v>
      </c>
    </row>
    <row r="18" spans="1:18" ht="31.5" customHeight="1" x14ac:dyDescent="0.25">
      <c r="A18" s="266" t="s">
        <v>172</v>
      </c>
      <c r="B18" s="267"/>
      <c r="C18" s="268"/>
      <c r="D18" s="268"/>
      <c r="E18" s="267"/>
      <c r="F18" s="267"/>
      <c r="G18" s="267"/>
      <c r="H18" s="267"/>
      <c r="I18" s="267"/>
      <c r="J18" s="267"/>
      <c r="K18" s="267"/>
      <c r="L18" s="267"/>
      <c r="M18" s="267"/>
      <c r="N18" s="267"/>
      <c r="O18" s="267"/>
      <c r="P18" s="268"/>
    </row>
    <row r="19" spans="1:18" ht="36.75" customHeight="1" x14ac:dyDescent="0.2">
      <c r="A19" s="2"/>
      <c r="B19" s="244" t="s">
        <v>19</v>
      </c>
      <c r="C19" s="245"/>
      <c r="D19" s="245"/>
      <c r="E19" s="245"/>
      <c r="F19" s="245"/>
      <c r="G19" s="246" t="s">
        <v>20</v>
      </c>
      <c r="H19" s="246"/>
      <c r="I19" s="246"/>
      <c r="J19" s="246"/>
      <c r="K19" s="246"/>
      <c r="L19" s="247" t="s">
        <v>21</v>
      </c>
      <c r="M19" s="247"/>
      <c r="N19" s="247"/>
      <c r="O19" s="247"/>
      <c r="P19" s="247"/>
    </row>
    <row r="20" spans="1:18" ht="18.95" customHeight="1" x14ac:dyDescent="0.2">
      <c r="A20" s="9" t="s">
        <v>3</v>
      </c>
      <c r="B20" s="227" t="s">
        <v>175</v>
      </c>
      <c r="C20" s="118">
        <v>2021</v>
      </c>
      <c r="D20" s="118">
        <v>2022</v>
      </c>
      <c r="E20" s="118">
        <v>2023</v>
      </c>
      <c r="F20" s="160" t="s">
        <v>7</v>
      </c>
      <c r="G20" s="227" t="s">
        <v>175</v>
      </c>
      <c r="H20" s="118">
        <v>2021</v>
      </c>
      <c r="I20" s="118">
        <v>2022</v>
      </c>
      <c r="J20" s="118">
        <v>2023</v>
      </c>
      <c r="K20" s="160" t="s">
        <v>7</v>
      </c>
      <c r="L20" s="227" t="s">
        <v>175</v>
      </c>
      <c r="M20" s="118">
        <v>2021</v>
      </c>
      <c r="N20" s="118">
        <v>2022</v>
      </c>
      <c r="O20" s="118">
        <v>2023</v>
      </c>
      <c r="P20" s="160" t="s">
        <v>7</v>
      </c>
    </row>
    <row r="21" spans="1:18" ht="20.100000000000001" customHeight="1" x14ac:dyDescent="0.2">
      <c r="A21" s="153" t="s">
        <v>15</v>
      </c>
      <c r="B21" s="160">
        <v>0</v>
      </c>
      <c r="C21" s="160">
        <v>0</v>
      </c>
      <c r="D21" s="160">
        <v>0</v>
      </c>
      <c r="E21" s="160">
        <v>26</v>
      </c>
      <c r="F21" s="160">
        <f>SUM(B21:E21)</f>
        <v>26</v>
      </c>
      <c r="G21" s="160">
        <v>11</v>
      </c>
      <c r="H21" s="160">
        <v>31</v>
      </c>
      <c r="I21" s="160">
        <v>39</v>
      </c>
      <c r="J21" s="160">
        <v>20</v>
      </c>
      <c r="K21" s="160">
        <f>SUM(G21:J21)</f>
        <v>101</v>
      </c>
      <c r="L21" s="160">
        <v>10</v>
      </c>
      <c r="M21" s="160">
        <v>25</v>
      </c>
      <c r="N21" s="160">
        <v>17</v>
      </c>
      <c r="O21" s="160">
        <v>1</v>
      </c>
      <c r="P21" s="160">
        <f>SUM(L21:O21)</f>
        <v>53</v>
      </c>
    </row>
    <row r="22" spans="1:18" ht="20.100000000000001" customHeight="1" x14ac:dyDescent="0.2">
      <c r="A22" s="153" t="s">
        <v>16</v>
      </c>
      <c r="B22" s="160">
        <v>0</v>
      </c>
      <c r="C22" s="160">
        <v>0</v>
      </c>
      <c r="D22" s="160">
        <v>0</v>
      </c>
      <c r="E22" s="160">
        <v>0</v>
      </c>
      <c r="F22" s="160">
        <f>SUM(B22:E22)</f>
        <v>0</v>
      </c>
      <c r="G22" s="160">
        <v>0</v>
      </c>
      <c r="H22" s="160">
        <v>2</v>
      </c>
      <c r="I22" s="160">
        <v>3</v>
      </c>
      <c r="J22" s="160">
        <v>1</v>
      </c>
      <c r="K22" s="160">
        <f>SUM(G22:J22)</f>
        <v>6</v>
      </c>
      <c r="L22" s="160">
        <v>2</v>
      </c>
      <c r="M22" s="160">
        <v>3</v>
      </c>
      <c r="N22" s="160">
        <v>0</v>
      </c>
      <c r="O22" s="160">
        <v>1</v>
      </c>
      <c r="P22" s="160">
        <f>SUM(L22:O22)</f>
        <v>6</v>
      </c>
    </row>
    <row r="23" spans="1:18" ht="20.100000000000001" customHeight="1" x14ac:dyDescent="0.2">
      <c r="A23" s="153" t="s">
        <v>17</v>
      </c>
      <c r="B23" s="160">
        <v>0</v>
      </c>
      <c r="C23" s="160">
        <v>0</v>
      </c>
      <c r="D23" s="160">
        <v>168</v>
      </c>
      <c r="E23" s="160">
        <v>180</v>
      </c>
      <c r="F23" s="160">
        <f>SUM(B23:E23)</f>
        <v>348</v>
      </c>
      <c r="G23" s="160">
        <v>39</v>
      </c>
      <c r="H23" s="160">
        <v>123</v>
      </c>
      <c r="I23" s="160">
        <v>189</v>
      </c>
      <c r="J23" s="160">
        <v>59</v>
      </c>
      <c r="K23" s="160">
        <f>SUM(G23:J23)</f>
        <v>410</v>
      </c>
      <c r="L23" s="160">
        <v>61</v>
      </c>
      <c r="M23" s="160">
        <v>190</v>
      </c>
      <c r="N23" s="160">
        <v>50</v>
      </c>
      <c r="O23" s="160">
        <v>52</v>
      </c>
      <c r="P23" s="160">
        <f>SUM(L23:O23)</f>
        <v>353</v>
      </c>
    </row>
    <row r="24" spans="1:18" ht="20.100000000000001" customHeight="1" x14ac:dyDescent="0.2">
      <c r="A24" s="15" t="s">
        <v>7</v>
      </c>
      <c r="B24" s="161">
        <f>SUM(B21:B23)</f>
        <v>0</v>
      </c>
      <c r="C24" s="161">
        <f>SUM(C21:C23)</f>
        <v>0</v>
      </c>
      <c r="D24" s="161">
        <f>SUM(D21:D23)</f>
        <v>168</v>
      </c>
      <c r="E24" s="161">
        <f>SUM(E21:E23)</f>
        <v>206</v>
      </c>
      <c r="F24" s="161">
        <f>SUM(B24:E24)</f>
        <v>374</v>
      </c>
      <c r="G24" s="161">
        <f>SUM(G21:G23)</f>
        <v>50</v>
      </c>
      <c r="H24" s="161">
        <f>SUM(H21:H23)</f>
        <v>156</v>
      </c>
      <c r="I24" s="161">
        <f>SUM(I21:I23)</f>
        <v>231</v>
      </c>
      <c r="J24" s="161">
        <f>SUM(J21:J23)</f>
        <v>80</v>
      </c>
      <c r="K24" s="161">
        <f>SUM(G24:J24)</f>
        <v>517</v>
      </c>
      <c r="L24" s="161">
        <f>SUM(L21:L23)</f>
        <v>73</v>
      </c>
      <c r="M24" s="161">
        <f>SUM(M21:M23)</f>
        <v>218</v>
      </c>
      <c r="N24" s="161">
        <f>SUM(N21:N23)</f>
        <v>67</v>
      </c>
      <c r="O24" s="161">
        <f>SUM(O21:O23)</f>
        <v>54</v>
      </c>
      <c r="P24" s="161">
        <f>SUM(P21:P23)</f>
        <v>412</v>
      </c>
    </row>
    <row r="25" spans="1:18" ht="113.25" customHeight="1" thickBot="1" x14ac:dyDescent="0.25">
      <c r="A25" s="248" t="s">
        <v>29</v>
      </c>
      <c r="B25" s="249"/>
      <c r="C25" s="249"/>
      <c r="D25" s="249"/>
      <c r="E25" s="162"/>
      <c r="F25" s="250" t="s">
        <v>23</v>
      </c>
      <c r="G25" s="250"/>
      <c r="H25" s="26"/>
      <c r="I25" s="250" t="s">
        <v>173</v>
      </c>
      <c r="J25" s="251"/>
      <c r="K25" s="27" t="s">
        <v>15</v>
      </c>
      <c r="L25" s="28"/>
      <c r="M25" s="29" t="s">
        <v>16</v>
      </c>
      <c r="N25" s="29"/>
      <c r="O25" s="30"/>
      <c r="P25" s="31"/>
      <c r="Q25" s="32"/>
      <c r="R25" s="32"/>
    </row>
    <row r="26" spans="1:18" ht="42" customHeight="1" thickTop="1" thickBot="1" x14ac:dyDescent="0.25">
      <c r="A26" s="253" t="s">
        <v>24</v>
      </c>
      <c r="B26" s="254"/>
      <c r="C26" s="255"/>
      <c r="D26" s="33"/>
      <c r="E26" s="163" t="s">
        <v>25</v>
      </c>
      <c r="F26" s="35" t="s">
        <v>26</v>
      </c>
      <c r="G26" s="36" t="s">
        <v>27</v>
      </c>
      <c r="H26" s="37"/>
      <c r="I26" s="252"/>
      <c r="J26" s="252"/>
      <c r="K26" s="157">
        <v>8</v>
      </c>
      <c r="L26" s="38"/>
      <c r="M26" s="158">
        <v>2</v>
      </c>
      <c r="N26" s="262"/>
      <c r="O26" s="39"/>
      <c r="P26" s="40"/>
    </row>
    <row r="27" spans="1:18" ht="20.100000000000001" customHeight="1" thickTop="1" thickBot="1" x14ac:dyDescent="0.25">
      <c r="A27" s="256"/>
      <c r="B27" s="257"/>
      <c r="C27" s="258"/>
      <c r="D27" s="41"/>
      <c r="E27" s="42"/>
      <c r="F27" s="43"/>
      <c r="G27" s="43"/>
      <c r="H27" s="37"/>
      <c r="I27" s="252"/>
      <c r="J27" s="252"/>
      <c r="K27" s="125"/>
      <c r="L27" s="44"/>
      <c r="M27" s="135"/>
      <c r="N27" s="263"/>
      <c r="O27" s="39"/>
      <c r="P27" s="40"/>
    </row>
    <row r="28" spans="1:18" ht="20.100000000000001" customHeight="1" thickTop="1" thickBot="1" x14ac:dyDescent="0.25">
      <c r="A28" s="256"/>
      <c r="B28" s="257"/>
      <c r="C28" s="258"/>
      <c r="D28" s="41"/>
      <c r="E28" s="42"/>
      <c r="F28" s="46"/>
      <c r="G28" s="46"/>
      <c r="H28" s="37"/>
      <c r="I28" s="47"/>
      <c r="J28" s="47"/>
      <c r="K28" s="48"/>
      <c r="L28" s="48"/>
      <c r="M28" s="49"/>
      <c r="N28" s="37"/>
      <c r="O28" s="39"/>
      <c r="P28" s="40"/>
    </row>
    <row r="29" spans="1:18" ht="20.100000000000001" customHeight="1" thickTop="1" thickBot="1" x14ac:dyDescent="0.25">
      <c r="A29" s="256"/>
      <c r="B29" s="257"/>
      <c r="C29" s="258"/>
      <c r="D29" s="41"/>
      <c r="E29" s="42"/>
      <c r="F29" s="46"/>
      <c r="G29" s="46"/>
      <c r="H29" s="37"/>
      <c r="I29" s="264" t="s">
        <v>174</v>
      </c>
      <c r="J29" s="264"/>
      <c r="K29" s="37"/>
      <c r="L29" s="37"/>
      <c r="M29" s="37"/>
      <c r="N29" s="37"/>
      <c r="O29" s="39"/>
      <c r="P29" s="40"/>
    </row>
    <row r="30" spans="1:18" ht="20.100000000000001" customHeight="1" thickTop="1" thickBot="1" x14ac:dyDescent="0.25">
      <c r="A30" s="256"/>
      <c r="B30" s="257"/>
      <c r="C30" s="258"/>
      <c r="D30" s="41"/>
      <c r="E30" s="42"/>
      <c r="F30" s="46"/>
      <c r="G30" s="46"/>
      <c r="H30" s="37"/>
      <c r="I30" s="265"/>
      <c r="J30" s="265"/>
      <c r="K30" s="51" t="s">
        <v>15</v>
      </c>
      <c r="L30" s="52"/>
      <c r="M30" s="53" t="s">
        <v>16</v>
      </c>
      <c r="N30" s="54"/>
      <c r="O30" s="39"/>
      <c r="P30" s="40"/>
    </row>
    <row r="31" spans="1:18" ht="20.100000000000001" customHeight="1" thickTop="1" thickBot="1" x14ac:dyDescent="0.25">
      <c r="A31" s="256"/>
      <c r="B31" s="257"/>
      <c r="C31" s="258"/>
      <c r="D31" s="41"/>
      <c r="E31" s="42"/>
      <c r="F31" s="46"/>
      <c r="G31" s="46"/>
      <c r="H31" s="37"/>
      <c r="I31" s="265"/>
      <c r="J31" s="265"/>
      <c r="K31" s="159">
        <v>9</v>
      </c>
      <c r="L31" s="69"/>
      <c r="M31" s="159">
        <v>0</v>
      </c>
      <c r="N31" s="56"/>
      <c r="O31" s="39"/>
      <c r="P31" s="40"/>
    </row>
    <row r="32" spans="1:18" ht="20.100000000000001" customHeight="1" thickTop="1" thickBot="1" x14ac:dyDescent="0.25">
      <c r="A32" s="256"/>
      <c r="B32" s="257"/>
      <c r="C32" s="258"/>
      <c r="D32" s="41"/>
      <c r="E32" s="42"/>
      <c r="F32" s="46"/>
      <c r="G32" s="46"/>
      <c r="H32" s="37"/>
      <c r="I32" s="265"/>
      <c r="J32" s="265"/>
      <c r="K32" s="55"/>
      <c r="L32" s="56"/>
      <c r="M32" s="55"/>
      <c r="N32" s="56"/>
      <c r="O32" s="39"/>
      <c r="P32" s="40"/>
    </row>
    <row r="33" spans="1:16" ht="20.100000000000001" customHeight="1" thickTop="1" thickBot="1" x14ac:dyDescent="0.25">
      <c r="A33" s="256"/>
      <c r="B33" s="257"/>
      <c r="C33" s="258"/>
      <c r="D33" s="41"/>
      <c r="E33" s="42"/>
      <c r="F33" s="46"/>
      <c r="G33" s="46"/>
      <c r="H33" s="37"/>
      <c r="I33" s="265"/>
      <c r="J33" s="265"/>
      <c r="K33" s="37"/>
      <c r="L33" s="37"/>
      <c r="M33" s="37"/>
      <c r="N33" s="37"/>
      <c r="O33" s="39"/>
      <c r="P33" s="40"/>
    </row>
    <row r="34" spans="1:16" ht="20.100000000000001" customHeight="1" thickTop="1" thickBot="1" x14ac:dyDescent="0.25">
      <c r="A34" s="256"/>
      <c r="B34" s="257"/>
      <c r="C34" s="258"/>
      <c r="D34" s="41"/>
      <c r="E34" s="42"/>
      <c r="F34" s="46"/>
      <c r="G34" s="46"/>
      <c r="H34" s="37"/>
      <c r="I34" s="265"/>
      <c r="J34" s="265"/>
      <c r="K34" s="37"/>
      <c r="L34" s="37"/>
      <c r="M34" s="37"/>
      <c r="N34" s="37"/>
      <c r="O34" s="39"/>
      <c r="P34" s="40"/>
    </row>
    <row r="35" spans="1:16" ht="20.100000000000001" customHeight="1" thickTop="1" thickBot="1" x14ac:dyDescent="0.25">
      <c r="A35" s="256"/>
      <c r="B35" s="257"/>
      <c r="C35" s="258"/>
      <c r="D35" s="41"/>
      <c r="E35" s="57"/>
      <c r="F35" s="46"/>
      <c r="G35" s="46"/>
      <c r="H35" s="37"/>
      <c r="I35" s="265"/>
      <c r="J35" s="265"/>
      <c r="K35" s="37"/>
      <c r="L35" s="37"/>
      <c r="M35" s="37"/>
      <c r="N35" s="37"/>
      <c r="O35" s="39"/>
      <c r="P35" s="40"/>
    </row>
    <row r="36" spans="1:16" ht="20.100000000000001" customHeight="1" thickTop="1" thickBot="1" x14ac:dyDescent="0.25">
      <c r="A36" s="256"/>
      <c r="B36" s="257"/>
      <c r="C36" s="258"/>
      <c r="D36" s="41"/>
      <c r="E36" s="58"/>
      <c r="F36" s="46"/>
      <c r="G36" s="46"/>
      <c r="H36" s="37"/>
      <c r="I36" s="265"/>
      <c r="J36" s="265"/>
      <c r="K36" s="37"/>
      <c r="L36" s="37"/>
      <c r="M36" s="37"/>
      <c r="N36" s="37"/>
      <c r="O36" s="39"/>
      <c r="P36" s="40"/>
    </row>
    <row r="37" spans="1:16" ht="20.100000000000001" customHeight="1" thickTop="1" thickBot="1" x14ac:dyDescent="0.25">
      <c r="A37" s="259"/>
      <c r="B37" s="260"/>
      <c r="C37" s="261"/>
      <c r="D37" s="59" t="s">
        <v>7</v>
      </c>
      <c r="E37" s="60">
        <f>SUM(E27:E36)</f>
        <v>0</v>
      </c>
      <c r="F37" s="60">
        <f>SUM(F27:F36)</f>
        <v>0</v>
      </c>
      <c r="G37" s="60">
        <f>SUM(G27:G36)</f>
        <v>0</v>
      </c>
      <c r="H37" s="61"/>
      <c r="I37" s="62"/>
      <c r="J37" s="62"/>
      <c r="K37" s="62"/>
      <c r="L37" s="62"/>
      <c r="M37" s="62"/>
      <c r="N37" s="62"/>
      <c r="O37" s="63"/>
      <c r="P37" s="64"/>
    </row>
    <row r="38" spans="1:16" ht="10.5" thickTop="1" x14ac:dyDescent="0.2"/>
  </sheetData>
  <mergeCells count="21">
    <mergeCell ref="B19:F19"/>
    <mergeCell ref="G19:K19"/>
    <mergeCell ref="L19:P19"/>
    <mergeCell ref="A25:D25"/>
    <mergeCell ref="F25:G25"/>
    <mergeCell ref="I25:J27"/>
    <mergeCell ref="A26:C37"/>
    <mergeCell ref="N26:N27"/>
    <mergeCell ref="I29:J36"/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Q38"/>
  <sheetViews>
    <sheetView view="pageBreakPreview" zoomScaleNormal="100" zoomScaleSheetLayoutView="100" workbookViewId="0">
      <selection activeCell="I29" sqref="I29:J36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69" t="s">
        <v>31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</row>
    <row r="2" spans="1:16" ht="29.25" customHeight="1" x14ac:dyDescent="0.2">
      <c r="A2" s="269" t="s">
        <v>166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</row>
    <row r="3" spans="1:16" ht="22.5" customHeight="1" x14ac:dyDescent="0.2">
      <c r="A3" s="2"/>
      <c r="B3" s="270" t="s">
        <v>0</v>
      </c>
      <c r="C3" s="271"/>
      <c r="D3" s="3"/>
      <c r="E3" s="3"/>
      <c r="F3" s="3"/>
      <c r="G3" s="3"/>
      <c r="H3" s="4" t="s">
        <v>1</v>
      </c>
      <c r="I3" s="8">
        <f>'Δ. ΕΦ. ΑΘΗΝΩΝ'!I3+'Δ. ΕΦ. ΘΕΣΣΑΛΟΝΙΚΗΣ'!I3+'Δ. ΕΦ. ΙΩΑΝΝΙΝΩΝ'!I3+'Δ. ΕΦ. ΚΟΜΟΤΗΝΗΣ'!I3+'Δ. ΕΦ. ΛΑΡΙΣΑΣ'!I3+'Δ. ΕΦ. ΠΑΤΡΩΝ'!I3+'Δ. ΕΦ.ΠΕΙΡΑΙΩΣ'!I3+'Δ. ΕΦ. ΤΡΙΠΟΛΗΣ'!I3+'Δ. ΕΦ.ΧΑΝΙΩΝ'!I3</f>
        <v>348</v>
      </c>
      <c r="J3" s="6"/>
      <c r="K3" s="4" t="s">
        <v>2</v>
      </c>
      <c r="L3" s="143">
        <f>'Δ. ΕΦ. ΑΘΗΝΩΝ'!L3+'Δ. ΕΦ. ΘΕΣΣΑΛΟΝΙΚΗΣ'!L3+'Δ. ΕΦ. ΙΩΑΝΝΙΝΩΝ'!L3+'Δ. ΕΦ. ΚΟΜΟΤΗΝΗΣ'!L3+'Δ. ΕΦ. ΛΑΡΙΣΑΣ'!L3+'Δ. ΕΦ. ΠΑΤΡΩΝ'!L3+'Δ. ΕΦ.ΠΕΙΡΑΙΩΣ'!L3+'Δ. ΕΦ. ΤΡΙΠΟΛΗΣ'!L3+'Δ. ΕΦ.ΧΑΝΙΩΝ'!L3</f>
        <v>198</v>
      </c>
      <c r="M3" s="2"/>
      <c r="N3" s="2"/>
      <c r="O3" s="2"/>
      <c r="P3" s="2"/>
    </row>
    <row r="4" spans="1:16" ht="51" customHeight="1" x14ac:dyDescent="0.2">
      <c r="A4" s="2"/>
      <c r="B4" s="272" t="s">
        <v>167</v>
      </c>
      <c r="C4" s="272"/>
      <c r="D4" s="272"/>
      <c r="E4" s="272"/>
      <c r="F4" s="227" t="s">
        <v>168</v>
      </c>
      <c r="G4" s="273" t="s">
        <v>169</v>
      </c>
      <c r="H4" s="274"/>
      <c r="I4" s="274"/>
      <c r="J4" s="274"/>
      <c r="K4" s="272" t="s">
        <v>170</v>
      </c>
      <c r="L4" s="272"/>
      <c r="M4" s="272"/>
      <c r="N4" s="272"/>
    </row>
    <row r="5" spans="1:16" ht="44.25" customHeight="1" x14ac:dyDescent="0.2">
      <c r="A5" s="9" t="s">
        <v>3</v>
      </c>
      <c r="B5" s="10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2" t="s">
        <v>10</v>
      </c>
      <c r="I5" s="13" t="s">
        <v>11</v>
      </c>
      <c r="J5" s="12" t="s">
        <v>7</v>
      </c>
      <c r="K5" s="11" t="s">
        <v>12</v>
      </c>
      <c r="L5" s="11" t="s">
        <v>13</v>
      </c>
      <c r="M5" s="14" t="s">
        <v>14</v>
      </c>
      <c r="N5" s="14" t="s">
        <v>7</v>
      </c>
    </row>
    <row r="6" spans="1:16" ht="20.100000000000001" customHeight="1" x14ac:dyDescent="0.2">
      <c r="A6" s="12" t="s">
        <v>15</v>
      </c>
      <c r="B6" s="8">
        <f>'Δ. ΕΦ. ΑΘΗΝΩΝ'!B6+'Δ. ΕΦ. ΘΕΣΣΑΛΟΝΙΚΗΣ'!B6+'Δ. ΕΦ. ΙΩΑΝΝΙΝΩΝ'!B6+'Δ. ΕΦ. ΚΟΜΟΤΗΝΗΣ'!B6+'Δ. ΕΦ. ΛΑΡΙΣΑΣ'!B6+'Δ. ΕΦ. ΠΑΤΡΩΝ'!B6+'Δ. ΕΦ.ΠΕΙΡΑΙΩΣ'!B6+'Δ. ΕΦ. ΤΡΙΠΟΛΗΣ'!B6+'Δ. ΕΦ.ΧΑΝΙΩΝ'!B6</f>
        <v>1615</v>
      </c>
      <c r="C6" s="188">
        <f>'Δ. ΕΦ. ΑΘΗΝΩΝ'!C6+'Δ. ΕΦ. ΘΕΣΣΑΛΟΝΙΚΗΣ'!C6+'Δ. ΕΦ. ΙΩΑΝΝΙΝΩΝ'!C6+'Δ. ΕΦ. ΚΟΜΟΤΗΝΗΣ'!C6+'Δ. ΕΦ. ΛΑΡΙΣΑΣ'!C6+'Δ. ΕΦ. ΠΑΤΡΩΝ'!C6+'Δ. ΕΦ.ΠΕΙΡΑΙΩΣ'!C6+'Δ. ΕΦ. ΤΡΙΠΟΛΗΣ'!C6+'Δ. ΕΦ.ΧΑΝΙΩΝ'!C6</f>
        <v>1922</v>
      </c>
      <c r="D6" s="188">
        <f>'Δ. ΕΦ. ΑΘΗΝΩΝ'!D6+'Δ. ΕΦ. ΘΕΣΣΑΛΟΝΙΚΗΣ'!D6+'Δ. ΕΦ. ΙΩΑΝΝΙΝΩΝ'!D6+'Δ. ΕΦ. ΚΟΜΟΤΗΝΗΣ'!D6+'Δ. ΕΦ. ΛΑΡΙΣΑΣ'!D6+'Δ. ΕΦ. ΠΑΤΡΩΝ'!D6+'Δ. ΕΦ.ΠΕΙΡΑΙΩΣ'!D6+'Δ. ΕΦ. ΤΡΙΠΟΛΗΣ'!D6+'Δ. ΕΦ.ΧΑΝΙΩΝ'!D6</f>
        <v>1440</v>
      </c>
      <c r="E6" s="188">
        <f>'Δ. ΕΦ. ΑΘΗΝΩΝ'!E6+'Δ. ΕΦ. ΘΕΣΣΑΛΟΝΙΚΗΣ'!E6+'Δ. ΕΦ. ΙΩΑΝΝΙΝΩΝ'!E6+'Δ. ΕΦ. ΚΟΜΟΤΗΝΗΣ'!E6+'Δ. ΕΦ. ΛΑΡΙΣΑΣ'!E6+'Δ. ΕΦ. ΠΑΤΡΩΝ'!E6+'Δ. ΕΦ.ΠΕΙΡΑΙΩΣ'!E6+'Δ. ΕΦ. ΤΡΙΠΟΛΗΣ'!E6+'Δ. ΕΦ.ΧΑΝΙΩΝ'!E6</f>
        <v>4977</v>
      </c>
      <c r="F6" s="188">
        <f>'Δ. ΕΦ. ΑΘΗΝΩΝ'!F6+'Δ. ΕΦ. ΘΕΣΣΑΛΟΝΙΚΗΣ'!F6+'Δ. ΕΦ. ΙΩΑΝΝΙΝΩΝ'!F6+'Δ. ΕΦ. ΚΟΜΟΤΗΝΗΣ'!F6+'Δ. ΕΦ. ΛΑΡΙΣΑΣ'!F6+'Δ. ΕΦ. ΠΑΤΡΩΝ'!F6+'Δ. ΕΦ.ΠΕΙΡΑΙΩΣ'!F6+'Δ. ΕΦ. ΤΡΙΠΟΛΗΣ'!F6+'Δ. ΕΦ.ΧΑΝΙΩΝ'!F6</f>
        <v>491</v>
      </c>
      <c r="G6" s="188">
        <f>'Δ. ΕΦ. ΑΘΗΝΩΝ'!G6+'Δ. ΕΦ. ΘΕΣΣΑΛΟΝΙΚΗΣ'!G6+'Δ. ΕΦ. ΙΩΑΝΝΙΝΩΝ'!G6+'Δ. ΕΦ. ΚΟΜΟΤΗΝΗΣ'!G6+'Δ. ΕΦ. ΛΑΡΙΣΑΣ'!G6+'Δ. ΕΦ. ΠΑΤΡΩΝ'!G6+'Δ. ΕΦ.ΠΕΙΡΑΙΩΣ'!G6+'Δ. ΕΦ. ΤΡΙΠΟΛΗΣ'!G6+'Δ. ΕΦ.ΧΑΝΙΩΝ'!G6</f>
        <v>520</v>
      </c>
      <c r="H6" s="188">
        <f>'Δ. ΕΦ. ΑΘΗΝΩΝ'!H6+'Δ. ΕΦ. ΘΕΣΣΑΛΟΝΙΚΗΣ'!H6+'Δ. ΕΦ. ΙΩΑΝΝΙΝΩΝ'!H6+'Δ. ΕΦ. ΚΟΜΟΤΗΝΗΣ'!H6+'Δ. ΕΦ. ΛΑΡΙΣΑΣ'!H6+'Δ. ΕΦ. ΠΑΤΡΩΝ'!H6+'Δ. ΕΦ.ΠΕΙΡΑΙΩΣ'!H6+'Δ. ΕΦ. ΤΡΙΠΟΛΗΣ'!H6+'Δ. ΕΦ.ΧΑΝΙΩΝ'!H6</f>
        <v>22</v>
      </c>
      <c r="I6" s="188">
        <f>'Δ. ΕΦ. ΑΘΗΝΩΝ'!I6+'Δ. ΕΦ. ΘΕΣΣΑΛΟΝΙΚΗΣ'!I6+'Δ. ΕΦ. ΙΩΑΝΝΙΝΩΝ'!I6+'Δ. ΕΦ. ΚΟΜΟΤΗΝΗΣ'!I6+'Δ. ΕΦ. ΛΑΡΙΣΑΣ'!I6+'Δ. ΕΦ. ΠΑΤΡΩΝ'!I6+'Δ. ΕΦ.ΠΕΙΡΑΙΩΣ'!I6+'Δ. ΕΦ. ΤΡΙΠΟΛΗΣ'!I6+'Δ. ΕΦ.ΧΑΝΙΩΝ'!I6</f>
        <v>12</v>
      </c>
      <c r="J6" s="188">
        <f>'Δ. ΕΦ. ΑΘΗΝΩΝ'!J6+'Δ. ΕΦ. ΘΕΣΣΑΛΟΝΙΚΗΣ'!J6+'Δ. ΕΦ. ΙΩΑΝΝΙΝΩΝ'!J6+'Δ. ΕΦ. ΚΟΜΟΤΗΝΗΣ'!J6+'Δ. ΕΦ. ΛΑΡΙΣΑΣ'!J6+'Δ. ΕΦ. ΠΑΤΡΩΝ'!J6+'Δ. ΕΦ.ΠΕΙΡΑΙΩΣ'!J6+'Δ. ΕΦ. ΤΡΙΠΟΛΗΣ'!J6+'Δ. ΕΦ.ΧΑΝΙΩΝ'!J6</f>
        <v>554</v>
      </c>
      <c r="K6" s="188">
        <f>'Δ. ΕΦ. ΑΘΗΝΩΝ'!K6+'Δ. ΕΦ. ΘΕΣΣΑΛΟΝΙΚΗΣ'!K6+'Δ. ΕΦ. ΙΩΑΝΝΙΝΩΝ'!K6+'Δ. ΕΦ. ΚΟΜΟΤΗΝΗΣ'!K6+'Δ. ΕΦ. ΛΑΡΙΣΑΣ'!K6+'Δ. ΕΦ. ΠΑΤΡΩΝ'!K6+'Δ. ΕΦ.ΠΕΙΡΑΙΩΣ'!K6+'Δ. ΕΦ. ΤΡΙΠΟΛΗΣ'!K6+'Δ. ΕΦ.ΧΑΝΙΩΝ'!K6</f>
        <v>1840</v>
      </c>
      <c r="L6" s="188">
        <f>'Δ. ΕΦ. ΑΘΗΝΩΝ'!L6+'Δ. ΕΦ. ΘΕΣΣΑΛΟΝΙΚΗΣ'!L6+'Δ. ΕΦ. ΙΩΑΝΝΙΝΩΝ'!L6+'Δ. ΕΦ. ΚΟΜΟΤΗΝΗΣ'!L6+'Δ. ΕΦ. ΛΑΡΙΣΑΣ'!L6+'Δ. ΕΦ. ΠΑΤΡΩΝ'!L6+'Δ. ΕΦ.ΠΕΙΡΑΙΩΣ'!L6+'Δ. ΕΦ. ΤΡΙΠΟΛΗΣ'!L6+'Δ. ΕΦ.ΧΑΝΙΩΝ'!L6</f>
        <v>1856</v>
      </c>
      <c r="M6" s="188">
        <f>'Δ. ΕΦ. ΑΘΗΝΩΝ'!M6+'Δ. ΕΦ. ΘΕΣΣΑΛΟΝΙΚΗΣ'!M6+'Δ. ΕΦ. ΙΩΑΝΝΙΝΩΝ'!M6+'Δ. ΕΦ. ΚΟΜΟΤΗΝΗΣ'!M6+'Δ. ΕΦ. ΛΑΡΙΣΑΣ'!M6+'Δ. ΕΦ. ΠΑΤΡΩΝ'!M6+'Δ. ΕΦ.ΠΕΙΡΑΙΩΣ'!M6+'Δ. ΕΦ. ΤΡΙΠΟΛΗΣ'!M6+'Δ. ΕΦ.ΧΑΝΙΩΝ'!M6</f>
        <v>1218</v>
      </c>
      <c r="N6" s="188">
        <f>'Δ. ΕΦ. ΑΘΗΝΩΝ'!N6+'Δ. ΕΦ. ΘΕΣΣΑΛΟΝΙΚΗΣ'!N6+'Δ. ΕΦ. ΙΩΑΝΝΙΝΩΝ'!N6+'Δ. ΕΦ. ΚΟΜΟΤΗΝΗΣ'!N6+'Δ. ΕΦ. ΛΑΡΙΣΑΣ'!N6+'Δ. ΕΦ. ΠΑΤΡΩΝ'!N6+'Δ. ΕΦ.ΠΕΙΡΑΙΩΣ'!N6+'Δ. ΕΦ. ΤΡΙΠΟΛΗΣ'!N6+'Δ. ΕΦ.ΧΑΝΙΩΝ'!N6</f>
        <v>4914</v>
      </c>
      <c r="O6" s="2">
        <f>E6+F6-J6-N6</f>
        <v>0</v>
      </c>
      <c r="P6" s="1" t="s">
        <v>30</v>
      </c>
    </row>
    <row r="7" spans="1:16" ht="20.100000000000001" customHeight="1" x14ac:dyDescent="0.2">
      <c r="A7" s="12" t="s">
        <v>16</v>
      </c>
      <c r="B7" s="188">
        <f>'Δ. ΕΦ. ΑΘΗΝΩΝ'!B7+'Δ. ΕΦ. ΘΕΣΣΑΛΟΝΙΚΗΣ'!B7+'Δ. ΕΦ. ΙΩΑΝΝΙΝΩΝ'!B7+'Δ. ΕΦ. ΚΟΜΟΤΗΝΗΣ'!B7+'Δ. ΕΦ. ΛΑΡΙΣΑΣ'!B7+'Δ. ΕΦ. ΠΑΤΡΩΝ'!B7+'Δ. ΕΦ.ΠΕΙΡΑΙΩΣ'!B7+'Δ. ΕΦ. ΤΡΙΠΟΛΗΣ'!B7+'Δ. ΕΦ.ΧΑΝΙΩΝ'!B7</f>
        <v>168</v>
      </c>
      <c r="C7" s="188">
        <f>'Δ. ΕΦ. ΑΘΗΝΩΝ'!C7+'Δ. ΕΦ. ΘΕΣΣΑΛΟΝΙΚΗΣ'!C7+'Δ. ΕΦ. ΙΩΑΝΝΙΝΩΝ'!C7+'Δ. ΕΦ. ΚΟΜΟΤΗΝΗΣ'!C7+'Δ. ΕΦ. ΛΑΡΙΣΑΣ'!C7+'Δ. ΕΦ. ΠΑΤΡΩΝ'!C7+'Δ. ΕΦ.ΠΕΙΡΑΙΩΣ'!C7+'Δ. ΕΦ. ΤΡΙΠΟΛΗΣ'!C7+'Δ. ΕΦ.ΧΑΝΙΩΝ'!C7</f>
        <v>288</v>
      </c>
      <c r="D7" s="188">
        <f>'Δ. ΕΦ. ΑΘΗΝΩΝ'!D7+'Δ. ΕΦ. ΘΕΣΣΑΛΟΝΙΚΗΣ'!D7+'Δ. ΕΦ. ΙΩΑΝΝΙΝΩΝ'!D7+'Δ. ΕΦ. ΚΟΜΟΤΗΝΗΣ'!D7+'Δ. ΕΦ. ΛΑΡΙΣΑΣ'!D7+'Δ. ΕΦ. ΠΑΤΡΩΝ'!D7+'Δ. ΕΦ.ΠΕΙΡΑΙΩΣ'!D7+'Δ. ΕΦ. ΤΡΙΠΟΛΗΣ'!D7+'Δ. ΕΦ.ΧΑΝΙΩΝ'!D7</f>
        <v>223</v>
      </c>
      <c r="E7" s="188">
        <f>'Δ. ΕΦ. ΑΘΗΝΩΝ'!E7+'Δ. ΕΦ. ΘΕΣΣΑΛΟΝΙΚΗΣ'!E7+'Δ. ΕΦ. ΙΩΑΝΝΙΝΩΝ'!E7+'Δ. ΕΦ. ΚΟΜΟΤΗΝΗΣ'!E7+'Δ. ΕΦ. ΛΑΡΙΣΑΣ'!E7+'Δ. ΕΦ. ΠΑΤΡΩΝ'!E7+'Δ. ΕΦ.ΠΕΙΡΑΙΩΣ'!E7+'Δ. ΕΦ. ΤΡΙΠΟΛΗΣ'!E7+'Δ. ΕΦ.ΧΑΝΙΩΝ'!E7</f>
        <v>679</v>
      </c>
      <c r="F7" s="188">
        <f>'Δ. ΕΦ. ΑΘΗΝΩΝ'!F7+'Δ. ΕΦ. ΘΕΣΣΑΛΟΝΙΚΗΣ'!F7+'Δ. ΕΦ. ΙΩΑΝΝΙΝΩΝ'!F7+'Δ. ΕΦ. ΚΟΜΟΤΗΝΗΣ'!F7+'Δ. ΕΦ. ΛΑΡΙΣΑΣ'!F7+'Δ. ΕΦ. ΠΑΤΡΩΝ'!F7+'Δ. ΕΦ.ΠΕΙΡΑΙΩΣ'!F7+'Δ. ΕΦ. ΤΡΙΠΟΛΗΣ'!F7+'Δ. ΕΦ.ΧΑΝΙΩΝ'!F7</f>
        <v>77</v>
      </c>
      <c r="G7" s="188">
        <f>'Δ. ΕΦ. ΑΘΗΝΩΝ'!G7+'Δ. ΕΦ. ΘΕΣΣΑΛΟΝΙΚΗΣ'!G7+'Δ. ΕΦ. ΙΩΑΝΝΙΝΩΝ'!G7+'Δ. ΕΦ. ΚΟΜΟΤΗΝΗΣ'!G7+'Δ. ΕΦ. ΛΑΡΙΣΑΣ'!G7+'Δ. ΕΦ. ΠΑΤΡΩΝ'!G7+'Δ. ΕΦ.ΠΕΙΡΑΙΩΣ'!G7+'Δ. ΕΦ. ΤΡΙΠΟΛΗΣ'!G7+'Δ. ΕΦ.ΧΑΝΙΩΝ'!G7</f>
        <v>99</v>
      </c>
      <c r="H7" s="188">
        <f>'Δ. ΕΦ. ΑΘΗΝΩΝ'!H7+'Δ. ΕΦ. ΘΕΣΣΑΛΟΝΙΚΗΣ'!H7+'Δ. ΕΦ. ΙΩΑΝΝΙΝΩΝ'!H7+'Δ. ΕΦ. ΚΟΜΟΤΗΝΗΣ'!H7+'Δ. ΕΦ. ΛΑΡΙΣΑΣ'!H7+'Δ. ΕΦ. ΠΑΤΡΩΝ'!H7+'Δ. ΕΦ.ΠΕΙΡΑΙΩΣ'!H7+'Δ. ΕΦ. ΤΡΙΠΟΛΗΣ'!H7+'Δ. ΕΦ.ΧΑΝΙΩΝ'!H7</f>
        <v>0</v>
      </c>
      <c r="I7" s="188">
        <f>'Δ. ΕΦ. ΑΘΗΝΩΝ'!I7+'Δ. ΕΦ. ΘΕΣΣΑΛΟΝΙΚΗΣ'!I7+'Δ. ΕΦ. ΙΩΑΝΝΙΝΩΝ'!I7+'Δ. ΕΦ. ΚΟΜΟΤΗΝΗΣ'!I7+'Δ. ΕΦ. ΛΑΡΙΣΑΣ'!I7+'Δ. ΕΦ. ΠΑΤΡΩΝ'!I7+'Δ. ΕΦ.ΠΕΙΡΑΙΩΣ'!I7+'Δ. ΕΦ. ΤΡΙΠΟΛΗΣ'!I7+'Δ. ΕΦ.ΧΑΝΙΩΝ'!I7</f>
        <v>1</v>
      </c>
      <c r="J7" s="188">
        <f>'Δ. ΕΦ. ΑΘΗΝΩΝ'!J7+'Δ. ΕΦ. ΘΕΣΣΑΛΟΝΙΚΗΣ'!J7+'Δ. ΕΦ. ΙΩΑΝΝΙΝΩΝ'!J7+'Δ. ΕΦ. ΚΟΜΟΤΗΝΗΣ'!J7+'Δ. ΕΦ. ΛΑΡΙΣΑΣ'!J7+'Δ. ΕΦ. ΠΑΤΡΩΝ'!J7+'Δ. ΕΦ.ΠΕΙΡΑΙΩΣ'!J7+'Δ. ΕΦ. ΤΡΙΠΟΛΗΣ'!J7+'Δ. ΕΦ.ΧΑΝΙΩΝ'!J7</f>
        <v>100</v>
      </c>
      <c r="K7" s="188">
        <f>'Δ. ΕΦ. ΑΘΗΝΩΝ'!K7+'Δ. ΕΦ. ΘΕΣΣΑΛΟΝΙΚΗΣ'!K7+'Δ. ΕΦ. ΙΩΑΝΝΙΝΩΝ'!K7+'Δ. ΕΦ. ΚΟΜΟΤΗΝΗΣ'!K7+'Δ. ΕΦ. ΛΑΡΙΣΑΣ'!K7+'Δ. ΕΦ. ΠΑΤΡΩΝ'!K7+'Δ. ΕΦ.ΠΕΙΡΑΙΩΣ'!K7+'Δ. ΕΦ. ΤΡΙΠΟΛΗΣ'!K7+'Δ. ΕΦ.ΧΑΝΙΩΝ'!K7</f>
        <v>204</v>
      </c>
      <c r="L7" s="188">
        <f>'Δ. ΕΦ. ΑΘΗΝΩΝ'!L7+'Δ. ΕΦ. ΘΕΣΣΑΛΟΝΙΚΗΣ'!L7+'Δ. ΕΦ. ΙΩΑΝΝΙΝΩΝ'!L7+'Δ. ΕΦ. ΚΟΜΟΤΗΝΗΣ'!L7+'Δ. ΕΦ. ΛΑΡΙΣΑΣ'!L7+'Δ. ΕΦ. ΠΑΤΡΩΝ'!L7+'Δ. ΕΦ.ΠΕΙΡΑΙΩΣ'!L7+'Δ. ΕΦ. ΤΡΙΠΟΛΗΣ'!L7+'Δ. ΕΦ.ΧΑΝΙΩΝ'!L7</f>
        <v>294</v>
      </c>
      <c r="M7" s="188">
        <f>'Δ. ΕΦ. ΑΘΗΝΩΝ'!M7+'Δ. ΕΦ. ΘΕΣΣΑΛΟΝΙΚΗΣ'!M7+'Δ. ΕΦ. ΙΩΑΝΝΙΝΩΝ'!M7+'Δ. ΕΦ. ΚΟΜΟΤΗΝΗΣ'!M7+'Δ. ΕΦ. ΛΑΡΙΣΑΣ'!M7+'Δ. ΕΦ. ΠΑΤΡΩΝ'!M7+'Δ. ΕΦ.ΠΕΙΡΑΙΩΣ'!M7+'Δ. ΕΦ. ΤΡΙΠΟΛΗΣ'!M7+'Δ. ΕΦ.ΧΑΝΙΩΝ'!M7</f>
        <v>158</v>
      </c>
      <c r="N7" s="188">
        <f>'Δ. ΕΦ. ΑΘΗΝΩΝ'!N7+'Δ. ΕΦ. ΘΕΣΣΑΛΟΝΙΚΗΣ'!N7+'Δ. ΕΦ. ΙΩΑΝΝΙΝΩΝ'!N7+'Δ. ΕΦ. ΚΟΜΟΤΗΝΗΣ'!N7+'Δ. ΕΦ. ΛΑΡΙΣΑΣ'!N7+'Δ. ΕΦ. ΠΑΤΡΩΝ'!N7+'Δ. ΕΦ.ΠΕΙΡΑΙΩΣ'!N7+'Δ. ΕΦ. ΤΡΙΠΟΛΗΣ'!N7+'Δ. ΕΦ.ΧΑΝΙΩΝ'!N7</f>
        <v>656</v>
      </c>
      <c r="O7" s="2">
        <f>E7+F7-J7-N7</f>
        <v>0</v>
      </c>
    </row>
    <row r="8" spans="1:16" ht="20.100000000000001" customHeight="1" x14ac:dyDescent="0.2">
      <c r="A8" s="12" t="s">
        <v>17</v>
      </c>
      <c r="B8" s="188">
        <f>'Δ. ΕΦ. ΑΘΗΝΩΝ'!B8+'Δ. ΕΦ. ΘΕΣΣΑΛΟΝΙΚΗΣ'!B8+'Δ. ΕΦ. ΙΩΑΝΝΙΝΩΝ'!B8+'Δ. ΕΦ. ΚΟΜΟΤΗΝΗΣ'!B8+'Δ. ΕΦ. ΛΑΡΙΣΑΣ'!B8+'Δ. ΕΦ. ΠΑΤΡΩΝ'!B8+'Δ. ΕΦ.ΠΕΙΡΑΙΩΣ'!B8+'Δ. ΕΦ. ΤΡΙΠΟΛΗΣ'!B8+'Δ. ΕΦ.ΧΑΝΙΩΝ'!B8</f>
        <v>8970</v>
      </c>
      <c r="C8" s="188">
        <f>'Δ. ΕΦ. ΑΘΗΝΩΝ'!C8+'Δ. ΕΦ. ΘΕΣΣΑΛΟΝΙΚΗΣ'!C8+'Δ. ΕΦ. ΙΩΑΝΝΙΝΩΝ'!C8+'Δ. ΕΦ. ΚΟΜΟΤΗΝΗΣ'!C8+'Δ. ΕΦ. ΛΑΡΙΣΑΣ'!C8+'Δ. ΕΦ. ΠΑΤΡΩΝ'!C8+'Δ. ΕΦ.ΠΕΙΡΑΙΩΣ'!C8+'Δ. ΕΦ. ΤΡΙΠΟΛΗΣ'!C8+'Δ. ΕΦ.ΧΑΝΙΩΝ'!C8</f>
        <v>10572</v>
      </c>
      <c r="D8" s="188">
        <f>'Δ. ΕΦ. ΑΘΗΝΩΝ'!D8+'Δ. ΕΦ. ΘΕΣΣΑΛΟΝΙΚΗΣ'!D8+'Δ. ΕΦ. ΙΩΑΝΝΙΝΩΝ'!D8+'Δ. ΕΦ. ΚΟΜΟΤΗΝΗΣ'!D8+'Δ. ΕΦ. ΛΑΡΙΣΑΣ'!D8+'Δ. ΕΦ. ΠΑΤΡΩΝ'!D8+'Δ. ΕΦ.ΠΕΙΡΑΙΩΣ'!D8+'Δ. ΕΦ. ΤΡΙΠΟΛΗΣ'!D8+'Δ. ΕΦ.ΧΑΝΙΩΝ'!D8</f>
        <v>7342</v>
      </c>
      <c r="E8" s="188">
        <f>'Δ. ΕΦ. ΑΘΗΝΩΝ'!E8+'Δ. ΕΦ. ΘΕΣΣΑΛΟΝΙΚΗΣ'!E8+'Δ. ΕΦ. ΙΩΑΝΝΙΝΩΝ'!E8+'Δ. ΕΦ. ΚΟΜΟΤΗΝΗΣ'!E8+'Δ. ΕΦ. ΛΑΡΙΣΑΣ'!E8+'Δ. ΕΦ. ΠΑΤΡΩΝ'!E8+'Δ. ΕΦ.ΠΕΙΡΑΙΩΣ'!E8+'Δ. ΕΦ. ΤΡΙΠΟΛΗΣ'!E8+'Δ. ΕΦ.ΧΑΝΙΩΝ'!E8</f>
        <v>26884</v>
      </c>
      <c r="F8" s="188">
        <f>'Δ. ΕΦ. ΑΘΗΝΩΝ'!F8+'Δ. ΕΦ. ΘΕΣΣΑΛΟΝΙΚΗΣ'!F8+'Δ. ΕΦ. ΙΩΑΝΝΙΝΩΝ'!F8+'Δ. ΕΦ. ΚΟΜΟΤΗΝΗΣ'!F8+'Δ. ΕΦ. ΛΑΡΙΣΑΣ'!F8+'Δ. ΕΦ. ΠΑΤΡΩΝ'!F8+'Δ. ΕΦ.ΠΕΙΡΑΙΩΣ'!F8+'Δ. ΕΦ. ΤΡΙΠΟΛΗΣ'!F8+'Δ. ΕΦ.ΧΑΝΙΩΝ'!F8</f>
        <v>2458</v>
      </c>
      <c r="G8" s="188">
        <f>'Δ. ΕΦ. ΑΘΗΝΩΝ'!G8+'Δ. ΕΦ. ΘΕΣΣΑΛΟΝΙΚΗΣ'!G8+'Δ. ΕΦ. ΙΩΑΝΝΙΝΩΝ'!G8+'Δ. ΕΦ. ΚΟΜΟΤΗΝΗΣ'!G8+'Δ. ΕΦ. ΛΑΡΙΣΑΣ'!G8+'Δ. ΕΦ. ΠΑΤΡΩΝ'!G8+'Δ. ΕΦ.ΠΕΙΡΑΙΩΣ'!G8+'Δ. ΕΦ. ΤΡΙΠΟΛΗΣ'!G8+'Δ. ΕΦ.ΧΑΝΙΩΝ'!G8</f>
        <v>2861</v>
      </c>
      <c r="H8" s="188">
        <f>'Δ. ΕΦ. ΑΘΗΝΩΝ'!H8+'Δ. ΕΦ. ΘΕΣΣΑΛΟΝΙΚΗΣ'!H8+'Δ. ΕΦ. ΙΩΑΝΝΙΝΩΝ'!H8+'Δ. ΕΦ. ΚΟΜΟΤΗΝΗΣ'!H8+'Δ. ΕΦ. ΛΑΡΙΣΑΣ'!H8+'Δ. ΕΦ. ΠΑΤΡΩΝ'!H8+'Δ. ΕΦ.ΠΕΙΡΑΙΩΣ'!H8+'Δ. ΕΦ. ΤΡΙΠΟΛΗΣ'!H8+'Δ. ΕΦ.ΧΑΝΙΩΝ'!H8</f>
        <v>81</v>
      </c>
      <c r="I8" s="188">
        <f>'Δ. ΕΦ. ΑΘΗΝΩΝ'!I8+'Δ. ΕΦ. ΘΕΣΣΑΛΟΝΙΚΗΣ'!I8+'Δ. ΕΦ. ΙΩΑΝΝΙΝΩΝ'!I8+'Δ. ΕΦ. ΚΟΜΟΤΗΝΗΣ'!I8+'Δ. ΕΦ. ΛΑΡΙΣΑΣ'!I8+'Δ. ΕΦ. ΠΑΤΡΩΝ'!I8+'Δ. ΕΦ.ΠΕΙΡΑΙΩΣ'!I8+'Δ. ΕΦ. ΤΡΙΠΟΛΗΣ'!I8+'Δ. ΕΦ.ΧΑΝΙΩΝ'!I8</f>
        <v>43</v>
      </c>
      <c r="J8" s="188">
        <f>'Δ. ΕΦ. ΑΘΗΝΩΝ'!J8+'Δ. ΕΦ. ΘΕΣΣΑΛΟΝΙΚΗΣ'!J8+'Δ. ΕΦ. ΙΩΑΝΝΙΝΩΝ'!J8+'Δ. ΕΦ. ΚΟΜΟΤΗΝΗΣ'!J8+'Δ. ΕΦ. ΛΑΡΙΣΑΣ'!J8+'Δ. ΕΦ. ΠΑΤΡΩΝ'!J8+'Δ. ΕΦ.ΠΕΙΡΑΙΩΣ'!J8+'Δ. ΕΦ. ΤΡΙΠΟΛΗΣ'!J8+'Δ. ΕΦ.ΧΑΝΙΩΝ'!J8</f>
        <v>2985</v>
      </c>
      <c r="K8" s="188">
        <f>'Δ. ΕΦ. ΑΘΗΝΩΝ'!K8+'Δ. ΕΦ. ΘΕΣΣΑΛΟΝΙΚΗΣ'!K8+'Δ. ΕΦ. ΙΩΑΝΝΙΝΩΝ'!K8+'Δ. ΕΦ. ΚΟΜΟΤΗΝΗΣ'!K8+'Δ. ΕΦ. ΛΑΡΙΣΑΣ'!K8+'Δ. ΕΦ. ΠΑΤΡΩΝ'!K8+'Δ. ΕΦ.ΠΕΙΡΑΙΩΣ'!K8+'Δ. ΕΦ. ΤΡΙΠΟΛΗΣ'!K8+'Δ. ΕΦ.ΧΑΝΙΩΝ'!K8</f>
        <v>9442</v>
      </c>
      <c r="L8" s="188">
        <f>'Δ. ΕΦ. ΑΘΗΝΩΝ'!L8+'Δ. ΕΦ. ΘΕΣΣΑΛΟΝΙΚΗΣ'!L8+'Δ. ΕΦ. ΙΩΑΝΝΙΝΩΝ'!L8+'Δ. ΕΦ. ΚΟΜΟΤΗΝΗΣ'!L8+'Δ. ΕΦ. ΛΑΡΙΣΑΣ'!L8+'Δ. ΕΦ. ΠΑΤΡΩΝ'!L8+'Δ. ΕΦ.ΠΕΙΡΑΙΩΣ'!L8+'Δ. ΕΦ. ΤΡΙΠΟΛΗΣ'!L8+'Δ. ΕΦ.ΧΑΝΙΩΝ'!L8</f>
        <v>10159</v>
      </c>
      <c r="M8" s="188">
        <f>'Δ. ΕΦ. ΑΘΗΝΩΝ'!M8+'Δ. ΕΦ. ΘΕΣΣΑΛΟΝΙΚΗΣ'!M8+'Δ. ΕΦ. ΙΩΑΝΝΙΝΩΝ'!M8+'Δ. ΕΦ. ΚΟΜΟΤΗΝΗΣ'!M8+'Δ. ΕΦ. ΛΑΡΙΣΑΣ'!M8+'Δ. ΕΦ. ΠΑΤΡΩΝ'!M8+'Δ. ΕΦ.ΠΕΙΡΑΙΩΣ'!M8+'Δ. ΕΦ. ΤΡΙΠΟΛΗΣ'!M8+'Δ. ΕΦ.ΧΑΝΙΩΝ'!M8</f>
        <v>6756</v>
      </c>
      <c r="N8" s="188">
        <f>'Δ. ΕΦ. ΑΘΗΝΩΝ'!N8+'Δ. ΕΦ. ΘΕΣΣΑΛΟΝΙΚΗΣ'!N8+'Δ. ΕΦ. ΙΩΑΝΝΙΝΩΝ'!N8+'Δ. ΕΦ. ΚΟΜΟΤΗΝΗΣ'!N8+'Δ. ΕΦ. ΛΑΡΙΣΑΣ'!N8+'Δ. ΕΦ. ΠΑΤΡΩΝ'!N8+'Δ. ΕΦ.ΠΕΙΡΑΙΩΣ'!N8+'Δ. ΕΦ. ΤΡΙΠΟΛΗΣ'!N8+'Δ. ΕΦ.ΧΑΝΙΩΝ'!N8</f>
        <v>26357</v>
      </c>
      <c r="O8" s="2">
        <f>E8+F8-J8-N8</f>
        <v>0</v>
      </c>
    </row>
    <row r="9" spans="1:16" ht="20.100000000000001" customHeight="1" x14ac:dyDescent="0.2">
      <c r="A9" s="15" t="s">
        <v>7</v>
      </c>
      <c r="B9" s="188">
        <f>'Δ. ΕΦ. ΑΘΗΝΩΝ'!B9+'Δ. ΕΦ. ΘΕΣΣΑΛΟΝΙΚΗΣ'!B9+'Δ. ΕΦ. ΙΩΑΝΝΙΝΩΝ'!B9+'Δ. ΕΦ. ΚΟΜΟΤΗΝΗΣ'!B9+'Δ. ΕΦ. ΛΑΡΙΣΑΣ'!B9+'Δ. ΕΦ. ΠΑΤΡΩΝ'!B9+'Δ. ΕΦ.ΠΕΙΡΑΙΩΣ'!B9+'Δ. ΕΦ. ΤΡΙΠΟΛΗΣ'!B9+'Δ. ΕΦ.ΧΑΝΙΩΝ'!B9</f>
        <v>10753</v>
      </c>
      <c r="C9" s="188">
        <f>'Δ. ΕΦ. ΑΘΗΝΩΝ'!C9+'Δ. ΕΦ. ΘΕΣΣΑΛΟΝΙΚΗΣ'!C9+'Δ. ΕΦ. ΙΩΑΝΝΙΝΩΝ'!C9+'Δ. ΕΦ. ΚΟΜΟΤΗΝΗΣ'!C9+'Δ. ΕΦ. ΛΑΡΙΣΑΣ'!C9+'Δ. ΕΦ. ΠΑΤΡΩΝ'!C9+'Δ. ΕΦ.ΠΕΙΡΑΙΩΣ'!C9+'Δ. ΕΦ. ΤΡΙΠΟΛΗΣ'!C9+'Δ. ΕΦ.ΧΑΝΙΩΝ'!C9</f>
        <v>12782</v>
      </c>
      <c r="D9" s="188">
        <f>'Δ. ΕΦ. ΑΘΗΝΩΝ'!D9+'Δ. ΕΦ. ΘΕΣΣΑΛΟΝΙΚΗΣ'!D9+'Δ. ΕΦ. ΙΩΑΝΝΙΝΩΝ'!D9+'Δ. ΕΦ. ΚΟΜΟΤΗΝΗΣ'!D9+'Δ. ΕΦ. ΛΑΡΙΣΑΣ'!D9+'Δ. ΕΦ. ΠΑΤΡΩΝ'!D9+'Δ. ΕΦ.ΠΕΙΡΑΙΩΣ'!D9+'Δ. ΕΦ. ΤΡΙΠΟΛΗΣ'!D9+'Δ. ΕΦ.ΧΑΝΙΩΝ'!D9</f>
        <v>9005</v>
      </c>
      <c r="E9" s="188">
        <f>'Δ. ΕΦ. ΑΘΗΝΩΝ'!E9+'Δ. ΕΦ. ΘΕΣΣΑΛΟΝΙΚΗΣ'!E9+'Δ. ΕΦ. ΙΩΑΝΝΙΝΩΝ'!E9+'Δ. ΕΦ. ΚΟΜΟΤΗΝΗΣ'!E9+'Δ. ΕΦ. ΛΑΡΙΣΑΣ'!E9+'Δ. ΕΦ. ΠΑΤΡΩΝ'!E9+'Δ. ΕΦ.ΠΕΙΡΑΙΩΣ'!E9+'Δ. ΕΦ. ΤΡΙΠΟΛΗΣ'!E9+'Δ. ΕΦ.ΧΑΝΙΩΝ'!E9</f>
        <v>32540</v>
      </c>
      <c r="F9" s="188">
        <f>'Δ. ΕΦ. ΑΘΗΝΩΝ'!F9+'Δ. ΕΦ. ΘΕΣΣΑΛΟΝΙΚΗΣ'!F9+'Δ. ΕΦ. ΙΩΑΝΝΙΝΩΝ'!F9+'Δ. ΕΦ. ΚΟΜΟΤΗΝΗΣ'!F9+'Δ. ΕΦ. ΛΑΡΙΣΑΣ'!F9+'Δ. ΕΦ. ΠΑΤΡΩΝ'!F9+'Δ. ΕΦ.ΠΕΙΡΑΙΩΣ'!F9+'Δ. ΕΦ. ΤΡΙΠΟΛΗΣ'!F9+'Δ. ΕΦ.ΧΑΝΙΩΝ'!F9</f>
        <v>3026</v>
      </c>
      <c r="G9" s="188">
        <f>'Δ. ΕΦ. ΑΘΗΝΩΝ'!G9+'Δ. ΕΦ. ΘΕΣΣΑΛΟΝΙΚΗΣ'!G9+'Δ. ΕΦ. ΙΩΑΝΝΙΝΩΝ'!G9+'Δ. ΕΦ. ΚΟΜΟΤΗΝΗΣ'!G9+'Δ. ΕΦ. ΛΑΡΙΣΑΣ'!G9+'Δ. ΕΦ. ΠΑΤΡΩΝ'!G9+'Δ. ΕΦ.ΠΕΙΡΑΙΩΣ'!G9+'Δ. ΕΦ. ΤΡΙΠΟΛΗΣ'!G9+'Δ. ΕΦ.ΧΑΝΙΩΝ'!G9</f>
        <v>3480</v>
      </c>
      <c r="H9" s="188">
        <f>'Δ. ΕΦ. ΑΘΗΝΩΝ'!H9+'Δ. ΕΦ. ΘΕΣΣΑΛΟΝΙΚΗΣ'!H9+'Δ. ΕΦ. ΙΩΑΝΝΙΝΩΝ'!H9+'Δ. ΕΦ. ΚΟΜΟΤΗΝΗΣ'!H9+'Δ. ΕΦ. ΛΑΡΙΣΑΣ'!H9+'Δ. ΕΦ. ΠΑΤΡΩΝ'!H9+'Δ. ΕΦ.ΠΕΙΡΑΙΩΣ'!H9+'Δ. ΕΦ. ΤΡΙΠΟΛΗΣ'!H9+'Δ. ΕΦ.ΧΑΝΙΩΝ'!H9</f>
        <v>103</v>
      </c>
      <c r="I9" s="188">
        <f>'Δ. ΕΦ. ΑΘΗΝΩΝ'!I9+'Δ. ΕΦ. ΘΕΣΣΑΛΟΝΙΚΗΣ'!I9+'Δ. ΕΦ. ΙΩΑΝΝΙΝΩΝ'!I9+'Δ. ΕΦ. ΚΟΜΟΤΗΝΗΣ'!I9+'Δ. ΕΦ. ΛΑΡΙΣΑΣ'!I9+'Δ. ΕΦ. ΠΑΤΡΩΝ'!I9+'Δ. ΕΦ.ΠΕΙΡΑΙΩΣ'!I9+'Δ. ΕΦ. ΤΡΙΠΟΛΗΣ'!I9+'Δ. ΕΦ.ΧΑΝΙΩΝ'!I9</f>
        <v>56</v>
      </c>
      <c r="J9" s="188">
        <f>'Δ. ΕΦ. ΑΘΗΝΩΝ'!J9+'Δ. ΕΦ. ΘΕΣΣΑΛΟΝΙΚΗΣ'!J9+'Δ. ΕΦ. ΙΩΑΝΝΙΝΩΝ'!J9+'Δ. ΕΦ. ΚΟΜΟΤΗΝΗΣ'!J9+'Δ. ΕΦ. ΛΑΡΙΣΑΣ'!J9+'Δ. ΕΦ. ΠΑΤΡΩΝ'!J9+'Δ. ΕΦ.ΠΕΙΡΑΙΩΣ'!J9+'Δ. ΕΦ. ΤΡΙΠΟΛΗΣ'!J9+'Δ. ΕΦ.ΧΑΝΙΩΝ'!J9</f>
        <v>3639</v>
      </c>
      <c r="K9" s="188">
        <f>'Δ. ΕΦ. ΑΘΗΝΩΝ'!K9+'Δ. ΕΦ. ΘΕΣΣΑΛΟΝΙΚΗΣ'!K9+'Δ. ΕΦ. ΙΩΑΝΝΙΝΩΝ'!K9+'Δ. ΕΦ. ΚΟΜΟΤΗΝΗΣ'!K9+'Δ. ΕΦ. ΛΑΡΙΣΑΣ'!K9+'Δ. ΕΦ. ΠΑΤΡΩΝ'!K9+'Δ. ΕΦ.ΠΕΙΡΑΙΩΣ'!K9+'Δ. ΕΦ. ΤΡΙΠΟΛΗΣ'!K9+'Δ. ΕΦ.ΧΑΝΙΩΝ'!K9</f>
        <v>11486</v>
      </c>
      <c r="L9" s="188">
        <f>'Δ. ΕΦ. ΑΘΗΝΩΝ'!L9+'Δ. ΕΦ. ΘΕΣΣΑΛΟΝΙΚΗΣ'!L9+'Δ. ΕΦ. ΙΩΑΝΝΙΝΩΝ'!L9+'Δ. ΕΦ. ΚΟΜΟΤΗΝΗΣ'!L9+'Δ. ΕΦ. ΛΑΡΙΣΑΣ'!L9+'Δ. ΕΦ. ΠΑΤΡΩΝ'!L9+'Δ. ΕΦ.ΠΕΙΡΑΙΩΣ'!L9+'Δ. ΕΦ. ΤΡΙΠΟΛΗΣ'!L9+'Δ. ΕΦ.ΧΑΝΙΩΝ'!L9</f>
        <v>12309</v>
      </c>
      <c r="M9" s="188">
        <f>'Δ. ΕΦ. ΑΘΗΝΩΝ'!M9+'Δ. ΕΦ. ΘΕΣΣΑΛΟΝΙΚΗΣ'!M9+'Δ. ΕΦ. ΙΩΑΝΝΙΝΩΝ'!M9+'Δ. ΕΦ. ΚΟΜΟΤΗΝΗΣ'!M9+'Δ. ΕΦ. ΛΑΡΙΣΑΣ'!M9+'Δ. ΕΦ. ΠΑΤΡΩΝ'!M9+'Δ. ΕΦ.ΠΕΙΡΑΙΩΣ'!M9+'Δ. ΕΦ. ΤΡΙΠΟΛΗΣ'!M9+'Δ. ΕΦ.ΧΑΝΙΩΝ'!M9</f>
        <v>8132</v>
      </c>
      <c r="N9" s="188">
        <f>'Δ. ΕΦ. ΑΘΗΝΩΝ'!N9+'Δ. ΕΦ. ΘΕΣΣΑΛΟΝΙΚΗΣ'!N9+'Δ. ΕΦ. ΙΩΑΝΝΙΝΩΝ'!N9+'Δ. ΕΦ. ΚΟΜΟΤΗΝΗΣ'!N9+'Δ. ΕΦ. ΛΑΡΙΣΑΣ'!N9+'Δ. ΕΦ. ΠΑΤΡΩΝ'!N9+'Δ. ΕΦ.ΠΕΙΡΑΙΩΣ'!N9+'Δ. ΕΦ. ΤΡΙΠΟΛΗΣ'!N9+'Δ. ΕΦ.ΧΑΝΙΩΝ'!N9</f>
        <v>31927</v>
      </c>
      <c r="O9" s="2">
        <f>E9+F9-J9-N9</f>
        <v>0</v>
      </c>
    </row>
    <row r="10" spans="1:16" ht="20.25" customHeight="1" x14ac:dyDescent="0.2">
      <c r="A10" s="275" t="s">
        <v>18</v>
      </c>
      <c r="B10" s="275"/>
      <c r="C10" s="275"/>
      <c r="D10" s="275"/>
      <c r="E10" s="275"/>
      <c r="F10" s="275"/>
      <c r="G10" s="275"/>
      <c r="H10" s="275"/>
      <c r="I10" s="275"/>
      <c r="J10" s="275"/>
      <c r="K10" s="275"/>
      <c r="L10" s="275"/>
      <c r="M10" s="275"/>
      <c r="N10" s="275"/>
      <c r="O10" s="275"/>
      <c r="P10" s="275"/>
    </row>
    <row r="11" spans="1:16" ht="24.75" customHeight="1" x14ac:dyDescent="0.2">
      <c r="A11" s="276" t="s">
        <v>171</v>
      </c>
      <c r="B11" s="276"/>
      <c r="C11" s="276"/>
      <c r="D11" s="276"/>
      <c r="E11" s="276"/>
      <c r="F11" s="276"/>
      <c r="G11" s="276"/>
      <c r="H11" s="276"/>
      <c r="I11" s="276"/>
      <c r="J11" s="276"/>
      <c r="K11" s="276"/>
      <c r="L11" s="276"/>
      <c r="M11" s="276"/>
      <c r="N11" s="276"/>
      <c r="O11" s="276"/>
      <c r="P11" s="276"/>
    </row>
    <row r="12" spans="1:16" ht="24" customHeight="1" x14ac:dyDescent="0.2">
      <c r="A12" s="17"/>
      <c r="B12" s="272" t="s">
        <v>19</v>
      </c>
      <c r="C12" s="272"/>
      <c r="D12" s="272"/>
      <c r="E12" s="272"/>
      <c r="F12" s="272"/>
      <c r="G12" s="272" t="s">
        <v>20</v>
      </c>
      <c r="H12" s="272"/>
      <c r="I12" s="272"/>
      <c r="J12" s="272"/>
      <c r="K12" s="272"/>
      <c r="L12" s="272" t="s">
        <v>21</v>
      </c>
      <c r="M12" s="272"/>
      <c r="N12" s="272"/>
      <c r="O12" s="272"/>
      <c r="P12" s="272"/>
    </row>
    <row r="13" spans="1:16" ht="18.95" customHeight="1" x14ac:dyDescent="0.2">
      <c r="A13" s="18" t="s">
        <v>3</v>
      </c>
      <c r="B13" s="227" t="s">
        <v>175</v>
      </c>
      <c r="C13" s="118">
        <v>2021</v>
      </c>
      <c r="D13" s="118">
        <v>2022</v>
      </c>
      <c r="E13" s="118">
        <v>2023</v>
      </c>
      <c r="F13" s="134" t="s">
        <v>7</v>
      </c>
      <c r="G13" s="227" t="s">
        <v>175</v>
      </c>
      <c r="H13" s="118">
        <v>2021</v>
      </c>
      <c r="I13" s="118">
        <v>2022</v>
      </c>
      <c r="J13" s="118">
        <v>2023</v>
      </c>
      <c r="K13" s="134" t="s">
        <v>7</v>
      </c>
      <c r="L13" s="227" t="s">
        <v>175</v>
      </c>
      <c r="M13" s="118">
        <v>2021</v>
      </c>
      <c r="N13" s="118">
        <v>2022</v>
      </c>
      <c r="O13" s="118">
        <v>2023</v>
      </c>
      <c r="P13" s="134" t="s">
        <v>7</v>
      </c>
    </row>
    <row r="14" spans="1:16" ht="20.100000000000001" customHeight="1" x14ac:dyDescent="0.2">
      <c r="A14" s="19" t="s">
        <v>15</v>
      </c>
      <c r="B14" s="8">
        <f>'Δ. ΕΦ. ΑΘΗΝΩΝ'!B14+'Δ. ΕΦ. ΘΕΣΣΑΛΟΝΙΚΗΣ'!B14+'Δ. ΕΦ. ΙΩΑΝΝΙΝΩΝ'!B14+'Δ. ΕΦ. ΚΟΜΟΤΗΝΗΣ'!B14+'Δ. ΕΦ. ΛΑΡΙΣΑΣ'!B14+'Δ. ΕΦ. ΠΑΤΡΩΝ'!B14+'Δ. ΕΦ.ΠΕΙΡΑΙΩΣ'!B14+'Δ. ΕΦ. ΤΡΙΠΟΛΗΣ'!B14+'Δ. ΕΦ.ΧΑΝΙΩΝ'!B14</f>
        <v>128</v>
      </c>
      <c r="C14" s="188">
        <f>'Δ. ΕΦ. ΑΘΗΝΩΝ'!C14+'Δ. ΕΦ. ΘΕΣΣΑΛΟΝΙΚΗΣ'!C14+'Δ. ΕΦ. ΙΩΑΝΝΙΝΩΝ'!C14+'Δ. ΕΦ. ΚΟΜΟΤΗΝΗΣ'!C14+'Δ. ΕΦ. ΛΑΡΙΣΑΣ'!C14+'Δ. ΕΦ. ΠΑΤΡΩΝ'!C14+'Δ. ΕΦ.ΠΕΙΡΑΙΩΣ'!C14+'Δ. ΕΦ. ΤΡΙΠΟΛΗΣ'!C14+'Δ. ΕΦ.ΧΑΝΙΩΝ'!C14</f>
        <v>196</v>
      </c>
      <c r="D14" s="188">
        <f>'Δ. ΕΦ. ΑΘΗΝΩΝ'!D14+'Δ. ΕΦ. ΘΕΣΣΑΛΟΝΙΚΗΣ'!D14+'Δ. ΕΦ. ΙΩΑΝΝΙΝΩΝ'!D14+'Δ. ΕΦ. ΚΟΜΟΤΗΝΗΣ'!D14+'Δ. ΕΦ. ΛΑΡΙΣΑΣ'!D14+'Δ. ΕΦ. ΠΑΤΡΩΝ'!D14+'Δ. ΕΦ.ΠΕΙΡΑΙΩΣ'!D14+'Δ. ΕΦ. ΤΡΙΠΟΛΗΣ'!D14+'Δ. ΕΦ.ΧΑΝΙΩΝ'!D14</f>
        <v>610</v>
      </c>
      <c r="E14" s="188">
        <f>'Δ. ΕΦ. ΑΘΗΝΩΝ'!E14+'Δ. ΕΦ. ΘΕΣΣΑΛΟΝΙΚΗΣ'!E14+'Δ. ΕΦ. ΙΩΑΝΝΙΝΩΝ'!E14+'Δ. ΕΦ. ΚΟΜΟΤΗΝΗΣ'!E14+'Δ. ΕΦ. ΛΑΡΙΣΑΣ'!E14+'Δ. ΕΦ. ΠΑΤΡΩΝ'!E14+'Δ. ΕΦ.ΠΕΙΡΑΙΩΣ'!E14+'Δ. ΕΦ. ΤΡΙΠΟΛΗΣ'!E14+'Δ. ΕΦ.ΧΑΝΙΩΝ'!E14</f>
        <v>685</v>
      </c>
      <c r="F14" s="188">
        <f>'Δ. ΕΦ. ΑΘΗΝΩΝ'!F14+'Δ. ΕΦ. ΘΕΣΣΑΛΟΝΙΚΗΣ'!F14+'Δ. ΕΦ. ΙΩΑΝΝΙΝΩΝ'!F14+'Δ. ΕΦ. ΚΟΜΟΤΗΝΗΣ'!F14+'Δ. ΕΦ. ΛΑΡΙΣΑΣ'!F14+'Δ. ΕΦ. ΠΑΤΡΩΝ'!F14+'Δ. ΕΦ.ΠΕΙΡΑΙΩΣ'!F14+'Δ. ΕΦ. ΤΡΙΠΟΛΗΣ'!F14+'Δ. ΕΦ.ΧΑΝΙΩΝ'!F14</f>
        <v>1619</v>
      </c>
      <c r="G14" s="188">
        <f>'Δ. ΕΦ. ΑΘΗΝΩΝ'!G14+'Δ. ΕΦ. ΘΕΣΣΑΛΟΝΙΚΗΣ'!G14+'Δ. ΕΦ. ΙΩΑΝΝΙΝΩΝ'!G14+'Δ. ΕΦ. ΚΟΜΟΤΗΝΗΣ'!G14+'Δ. ΕΦ. ΛΑΡΙΣΑΣ'!G14+'Δ. ΕΦ. ΠΑΤΡΩΝ'!G14+'Δ. ΕΦ.ΠΕΙΡΑΙΩΣ'!G14+'Δ. ΕΦ. ΤΡΙΠΟΛΗΣ'!G14+'Δ. ΕΦ.ΧΑΝΙΩΝ'!G14</f>
        <v>471</v>
      </c>
      <c r="H14" s="188">
        <f>'Δ. ΕΦ. ΑΘΗΝΩΝ'!H14+'Δ. ΕΦ. ΘΕΣΣΑΛΟΝΙΚΗΣ'!H14+'Δ. ΕΦ. ΙΩΑΝΝΙΝΩΝ'!H14+'Δ. ΕΦ. ΚΟΜΟΤΗΝΗΣ'!H14+'Δ. ΕΦ. ΛΑΡΙΣΑΣ'!H14+'Δ. ΕΦ. ΠΑΤΡΩΝ'!H14+'Δ. ΕΦ.ΠΕΙΡΑΙΩΣ'!H14+'Δ. ΕΦ. ΤΡΙΠΟΛΗΣ'!H14+'Δ. ΕΦ.ΧΑΝΙΩΝ'!H14</f>
        <v>429</v>
      </c>
      <c r="I14" s="188">
        <f>'Δ. ΕΦ. ΑΘΗΝΩΝ'!I14+'Δ. ΕΦ. ΘΕΣΣΑΛΟΝΙΚΗΣ'!I14+'Δ. ΕΦ. ΙΩΑΝΝΙΝΩΝ'!I14+'Δ. ΕΦ. ΚΟΜΟΤΗΝΗΣ'!I14+'Δ. ΕΦ. ΛΑΡΙΣΑΣ'!I14+'Δ. ΕΦ. ΠΑΤΡΩΝ'!I14+'Δ. ΕΦ.ΠΕΙΡΑΙΩΣ'!I14+'Δ. ΕΦ. ΤΡΙΠΟΛΗΣ'!I14+'Δ. ΕΦ.ΧΑΝΙΩΝ'!I14</f>
        <v>618</v>
      </c>
      <c r="J14" s="188">
        <f>'Δ. ΕΦ. ΑΘΗΝΩΝ'!J14+'Δ. ΕΦ. ΘΕΣΣΑΛΟΝΙΚΗΣ'!J14+'Δ. ΕΦ. ΙΩΑΝΝΙΝΩΝ'!J14+'Δ. ΕΦ. ΚΟΜΟΤΗΝΗΣ'!J14+'Δ. ΕΦ. ΛΑΡΙΣΑΣ'!J14+'Δ. ΕΦ. ΠΑΤΡΩΝ'!J14+'Δ. ΕΦ.ΠΕΙΡΑΙΩΣ'!J14+'Δ. ΕΦ. ΤΡΙΠΟΛΗΣ'!J14+'Δ. ΕΦ.ΧΑΝΙΩΝ'!J14</f>
        <v>404</v>
      </c>
      <c r="K14" s="188">
        <f>'Δ. ΕΦ. ΑΘΗΝΩΝ'!K14+'Δ. ΕΦ. ΘΕΣΣΑΛΟΝΙΚΗΣ'!K14+'Δ. ΕΦ. ΙΩΑΝΝΙΝΩΝ'!K14+'Δ. ΕΦ. ΚΟΜΟΤΗΝΗΣ'!K14+'Δ. ΕΦ. ΛΑΡΙΣΑΣ'!K14+'Δ. ΕΦ. ΠΑΤΡΩΝ'!K14+'Δ. ΕΦ.ΠΕΙΡΑΙΩΣ'!K14+'Δ. ΕΦ. ΤΡΙΠΟΛΗΣ'!K14+'Δ. ΕΦ.ΧΑΝΙΩΝ'!K14</f>
        <v>1922</v>
      </c>
      <c r="L14" s="188">
        <f>'Δ. ΕΦ. ΑΘΗΝΩΝ'!L14+'Δ. ΕΦ. ΘΕΣΣΑΛΟΝΙΚΗΣ'!L14+'Δ. ΕΦ. ΙΩΑΝΝΙΝΩΝ'!L14+'Δ. ΕΦ. ΚΟΜΟΤΗΝΗΣ'!L14+'Δ. ΕΦ. ΛΑΡΙΣΑΣ'!L14+'Δ. ΕΦ. ΠΑΤΡΩΝ'!L14+'Δ. ΕΦ.ΠΕΙΡΑΙΩΣ'!L14+'Δ. ΕΦ. ΤΡΙΠΟΛΗΣ'!L14+'Δ. ΕΦ.ΧΑΝΙΩΝ'!L14</f>
        <v>504</v>
      </c>
      <c r="M14" s="188">
        <f>'Δ. ΕΦ. ΑΘΗΝΩΝ'!M14+'Δ. ΕΦ. ΘΕΣΣΑΛΟΝΙΚΗΣ'!M14+'Δ. ΕΦ. ΙΩΑΝΝΙΝΩΝ'!M14+'Δ. ΕΦ. ΚΟΜΟΤΗΝΗΣ'!M14+'Δ. ΕΦ. ΛΑΡΙΣΑΣ'!M14+'Δ. ΕΦ. ΠΑΤΡΩΝ'!M14+'Δ. ΕΦ.ΠΕΙΡΑΙΩΣ'!M14+'Δ. ΕΦ. ΤΡΙΠΟΛΗΣ'!M14+'Δ. ΕΦ.ΧΑΝΙΩΝ'!M14</f>
        <v>507</v>
      </c>
      <c r="N14" s="188">
        <f>'Δ. ΕΦ. ΑΘΗΝΩΝ'!N14+'Δ. ΕΦ. ΘΕΣΣΑΛΟΝΙΚΗΣ'!N14+'Δ. ΕΦ. ΙΩΑΝΝΙΝΩΝ'!N14+'Δ. ΕΦ. ΚΟΜΟΤΗΝΗΣ'!N14+'Δ. ΕΦ. ΛΑΡΙΣΑΣ'!N14+'Δ. ΕΦ. ΠΑΤΡΩΝ'!N14+'Δ. ΕΦ.ΠΕΙΡΑΙΩΣ'!N14+'Δ. ΕΦ. ΤΡΙΠΟΛΗΣ'!N14+'Δ. ΕΦ.ΧΑΝΙΩΝ'!N14</f>
        <v>385</v>
      </c>
      <c r="O14" s="188">
        <f>'Δ. ΕΦ. ΑΘΗΝΩΝ'!O14+'Δ. ΕΦ. ΘΕΣΣΑΛΟΝΙΚΗΣ'!O14+'Δ. ΕΦ. ΙΩΑΝΝΙΝΩΝ'!O14+'Δ. ΕΦ. ΚΟΜΟΤΗΝΗΣ'!O14+'Δ. ΕΦ. ΛΑΡΙΣΑΣ'!O14+'Δ. ΕΦ. ΠΑΤΡΩΝ'!O14+'Δ. ΕΦ.ΠΕΙΡΑΙΩΣ'!O14+'Δ. ΕΦ. ΤΡΙΠΟΛΗΣ'!O14+'Δ. ΕΦ.ΧΑΝΙΩΝ'!O14</f>
        <v>44</v>
      </c>
      <c r="P14" s="188">
        <f>'Δ. ΕΦ. ΑΘΗΝΩΝ'!P14+'Δ. ΕΦ. ΘΕΣΣΑΛΟΝΙΚΗΣ'!P14+'Δ. ΕΦ. ΙΩΑΝΝΙΝΩΝ'!P14+'Δ. ΕΦ. ΚΟΜΟΤΗΝΗΣ'!P14+'Δ. ΕΦ. ΛΑΡΙΣΑΣ'!P14+'Δ. ΕΦ. ΠΑΤΡΩΝ'!P14+'Δ. ΕΦ.ΠΕΙΡΑΙΩΣ'!P14+'Δ. ΕΦ. ΤΡΙΠΟΛΗΣ'!P14+'Δ. ΕΦ.ΧΑΝΙΩΝ'!P14</f>
        <v>1440</v>
      </c>
    </row>
    <row r="15" spans="1:16" ht="20.100000000000001" customHeight="1" x14ac:dyDescent="0.2">
      <c r="A15" s="22" t="s">
        <v>16</v>
      </c>
      <c r="B15" s="188">
        <f>'Δ. ΕΦ. ΑΘΗΝΩΝ'!B15+'Δ. ΕΦ. ΘΕΣΣΑΛΟΝΙΚΗΣ'!B15+'Δ. ΕΦ. ΙΩΑΝΝΙΝΩΝ'!B15+'Δ. ΕΦ. ΚΟΜΟΤΗΝΗΣ'!B15+'Δ. ΕΦ. ΛΑΡΙΣΑΣ'!B15+'Δ. ΕΦ. ΠΑΤΡΩΝ'!B15+'Δ. ΕΦ.ΠΕΙΡΑΙΩΣ'!B15+'Δ. ΕΦ. ΤΡΙΠΟΛΗΣ'!B15+'Δ. ΕΦ.ΧΑΝΙΩΝ'!B15</f>
        <v>12</v>
      </c>
      <c r="C15" s="188">
        <f>'Δ. ΕΦ. ΑΘΗΝΩΝ'!C15+'Δ. ΕΦ. ΘΕΣΣΑΛΟΝΙΚΗΣ'!C15+'Δ. ΕΦ. ΙΩΑΝΝΙΝΩΝ'!C15+'Δ. ΕΦ. ΚΟΜΟΤΗΝΗΣ'!C15+'Δ. ΕΦ. ΛΑΡΙΣΑΣ'!C15+'Δ. ΕΦ. ΠΑΤΡΩΝ'!C15+'Δ. ΕΦ.ΠΕΙΡΑΙΩΣ'!C15+'Δ. ΕΦ. ΤΡΙΠΟΛΗΣ'!C15+'Δ. ΕΦ.ΧΑΝΙΩΝ'!C15</f>
        <v>16</v>
      </c>
      <c r="D15" s="188">
        <f>'Δ. ΕΦ. ΑΘΗΝΩΝ'!D15+'Δ. ΕΦ. ΘΕΣΣΑΛΟΝΙΚΗΣ'!D15+'Δ. ΕΦ. ΙΩΑΝΝΙΝΩΝ'!D15+'Δ. ΕΦ. ΚΟΜΟΤΗΝΗΣ'!D15+'Δ. ΕΦ. ΛΑΡΙΣΑΣ'!D15+'Δ. ΕΦ. ΠΑΤΡΩΝ'!D15+'Δ. ΕΦ.ΠΕΙΡΑΙΩΣ'!D15+'Δ. ΕΦ. ΤΡΙΠΟΛΗΣ'!D15+'Δ. ΕΦ.ΧΑΝΙΩΝ'!D15</f>
        <v>45</v>
      </c>
      <c r="E15" s="188">
        <f>'Δ. ΕΦ. ΑΘΗΝΩΝ'!E15+'Δ. ΕΦ. ΘΕΣΣΑΛΟΝΙΚΗΣ'!E15+'Δ. ΕΦ. ΙΩΑΝΝΙΝΩΝ'!E15+'Δ. ΕΦ. ΚΟΜΟΤΗΝΗΣ'!E15+'Δ. ΕΦ. ΛΑΡΙΣΑΣ'!E15+'Δ. ΕΦ. ΠΑΤΡΩΝ'!E15+'Δ. ΕΦ.ΠΕΙΡΑΙΩΣ'!E15+'Δ. ΕΦ. ΤΡΙΠΟΛΗΣ'!E15+'Δ. ΕΦ.ΧΑΝΙΩΝ'!E15</f>
        <v>95</v>
      </c>
      <c r="F15" s="188">
        <f>'Δ. ΕΦ. ΑΘΗΝΩΝ'!F15+'Δ. ΕΦ. ΘΕΣΣΑΛΟΝΙΚΗΣ'!F15+'Δ. ΕΦ. ΙΩΑΝΝΙΝΩΝ'!F15+'Δ. ΕΦ. ΚΟΜΟΤΗΝΗΣ'!F15+'Δ. ΕΦ. ΛΑΡΙΣΑΣ'!F15+'Δ. ΕΦ. ΠΑΤΡΩΝ'!F15+'Δ. ΕΦ.ΠΕΙΡΑΙΩΣ'!F15+'Δ. ΕΦ. ΤΡΙΠΟΛΗΣ'!F15+'Δ. ΕΦ.ΧΑΝΙΩΝ'!F15</f>
        <v>168</v>
      </c>
      <c r="G15" s="188">
        <f>'Δ. ΕΦ. ΑΘΗΝΩΝ'!G15+'Δ. ΕΦ. ΘΕΣΣΑΛΟΝΙΚΗΣ'!G15+'Δ. ΕΦ. ΙΩΑΝΝΙΝΩΝ'!G15+'Δ. ΕΦ. ΚΟΜΟΤΗΝΗΣ'!G15+'Δ. ΕΦ. ΛΑΡΙΣΑΣ'!G15+'Δ. ΕΦ. ΠΑΤΡΩΝ'!G15+'Δ. ΕΦ.ΠΕΙΡΑΙΩΣ'!G15+'Δ. ΕΦ. ΤΡΙΠΟΛΗΣ'!G15+'Δ. ΕΦ.ΧΑΝΙΩΝ'!G15</f>
        <v>36</v>
      </c>
      <c r="H15" s="188">
        <f>'Δ. ΕΦ. ΑΘΗΝΩΝ'!H15+'Δ. ΕΦ. ΘΕΣΣΑΛΟΝΙΚΗΣ'!H15+'Δ. ΕΦ. ΙΩΑΝΝΙΝΩΝ'!H15+'Δ. ΕΦ. ΚΟΜΟΤΗΝΗΣ'!H15+'Δ. ΕΦ. ΛΑΡΙΣΑΣ'!H15+'Δ. ΕΦ. ΠΑΤΡΩΝ'!H15+'Δ. ΕΦ.ΠΕΙΡΑΙΩΣ'!H15+'Δ. ΕΦ. ΤΡΙΠΟΛΗΣ'!H15+'Δ. ΕΦ.ΧΑΝΙΩΝ'!H15</f>
        <v>87</v>
      </c>
      <c r="I15" s="188">
        <f>'Δ. ΕΦ. ΑΘΗΝΩΝ'!I15+'Δ. ΕΦ. ΘΕΣΣΑΛΟΝΙΚΗΣ'!I15+'Δ. ΕΦ. ΙΩΑΝΝΙΝΩΝ'!I15+'Δ. ΕΦ. ΚΟΜΟΤΗΝΗΣ'!I15+'Δ. ΕΦ. ΛΑΡΙΣΑΣ'!I15+'Δ. ΕΦ. ΠΑΤΡΩΝ'!I15+'Δ. ΕΦ.ΠΕΙΡΑΙΩΣ'!I15+'Δ. ΕΦ. ΤΡΙΠΟΛΗΣ'!I15+'Δ. ΕΦ.ΧΑΝΙΩΝ'!I15</f>
        <v>128</v>
      </c>
      <c r="J15" s="188">
        <f>'Δ. ΕΦ. ΑΘΗΝΩΝ'!J15+'Δ. ΕΦ. ΘΕΣΣΑΛΟΝΙΚΗΣ'!J15+'Δ. ΕΦ. ΙΩΑΝΝΙΝΩΝ'!J15+'Δ. ΕΦ. ΚΟΜΟΤΗΝΗΣ'!J15+'Δ. ΕΦ. ΛΑΡΙΣΑΣ'!J15+'Δ. ΕΦ. ΠΑΤΡΩΝ'!J15+'Δ. ΕΦ.ΠΕΙΡΑΙΩΣ'!J15+'Δ. ΕΦ. ΤΡΙΠΟΛΗΣ'!J15+'Δ. ΕΦ.ΧΑΝΙΩΝ'!J15</f>
        <v>37</v>
      </c>
      <c r="K15" s="188">
        <f>'Δ. ΕΦ. ΑΘΗΝΩΝ'!K15+'Δ. ΕΦ. ΘΕΣΣΑΛΟΝΙΚΗΣ'!K15+'Δ. ΕΦ. ΙΩΑΝΝΙΝΩΝ'!K15+'Δ. ΕΦ. ΚΟΜΟΤΗΝΗΣ'!K15+'Δ. ΕΦ. ΛΑΡΙΣΑΣ'!K15+'Δ. ΕΦ. ΠΑΤΡΩΝ'!K15+'Δ. ΕΦ.ΠΕΙΡΑΙΩΣ'!K15+'Δ. ΕΦ. ΤΡΙΠΟΛΗΣ'!K15+'Δ. ΕΦ.ΧΑΝΙΩΝ'!K15</f>
        <v>288</v>
      </c>
      <c r="L15" s="188">
        <f>'Δ. ΕΦ. ΑΘΗΝΩΝ'!L15+'Δ. ΕΦ. ΘΕΣΣΑΛΟΝΙΚΗΣ'!L15+'Δ. ΕΦ. ΙΩΑΝΝΙΝΩΝ'!L15+'Δ. ΕΦ. ΚΟΜΟΤΗΝΗΣ'!L15+'Δ. ΕΦ. ΛΑΡΙΣΑΣ'!L15+'Δ. ΕΦ. ΠΑΤΡΩΝ'!L15+'Δ. ΕΦ.ΠΕΙΡΑΙΩΣ'!L15+'Δ. ΕΦ. ΤΡΙΠΟΛΗΣ'!L15+'Δ. ΕΦ.ΧΑΝΙΩΝ'!L15</f>
        <v>94</v>
      </c>
      <c r="M15" s="188">
        <f>'Δ. ΕΦ. ΑΘΗΝΩΝ'!M15+'Δ. ΕΦ. ΘΕΣΣΑΛΟΝΙΚΗΣ'!M15+'Δ. ΕΦ. ΙΩΑΝΝΙΝΩΝ'!M15+'Δ. ΕΦ. ΚΟΜΟΤΗΝΗΣ'!M15+'Δ. ΕΦ. ΛΑΡΙΣΑΣ'!M15+'Δ. ΕΦ. ΠΑΤΡΩΝ'!M15+'Δ. ΕΦ.ΠΕΙΡΑΙΩΣ'!M15+'Δ. ΕΦ. ΤΡΙΠΟΛΗΣ'!M15+'Δ. ΕΦ.ΧΑΝΙΩΝ'!M15</f>
        <v>82</v>
      </c>
      <c r="N15" s="188">
        <f>'Δ. ΕΦ. ΑΘΗΝΩΝ'!N15+'Δ. ΕΦ. ΘΕΣΣΑΛΟΝΙΚΗΣ'!N15+'Δ. ΕΦ. ΙΩΑΝΝΙΝΩΝ'!N15+'Δ. ΕΦ. ΚΟΜΟΤΗΝΗΣ'!N15+'Δ. ΕΦ. ΛΑΡΙΣΑΣ'!N15+'Δ. ΕΦ. ΠΑΤΡΩΝ'!N15+'Δ. ΕΦ.ΠΕΙΡΑΙΩΣ'!N15+'Δ. ΕΦ. ΤΡΙΠΟΛΗΣ'!N15+'Δ. ΕΦ.ΧΑΝΙΩΝ'!N15</f>
        <v>42</v>
      </c>
      <c r="O15" s="188">
        <f>'Δ. ΕΦ. ΑΘΗΝΩΝ'!O15+'Δ. ΕΦ. ΘΕΣΣΑΛΟΝΙΚΗΣ'!O15+'Δ. ΕΦ. ΙΩΑΝΝΙΝΩΝ'!O15+'Δ. ΕΦ. ΚΟΜΟΤΗΝΗΣ'!O15+'Δ. ΕΦ. ΛΑΡΙΣΑΣ'!O15+'Δ. ΕΦ. ΠΑΤΡΩΝ'!O15+'Δ. ΕΦ.ΠΕΙΡΑΙΩΣ'!O15+'Δ. ΕΦ. ΤΡΙΠΟΛΗΣ'!O15+'Δ. ΕΦ.ΧΑΝΙΩΝ'!O15</f>
        <v>5</v>
      </c>
      <c r="P15" s="188">
        <f>'Δ. ΕΦ. ΑΘΗΝΩΝ'!P15+'Δ. ΕΦ. ΘΕΣΣΑΛΟΝΙΚΗΣ'!P15+'Δ. ΕΦ. ΙΩΑΝΝΙΝΩΝ'!P15+'Δ. ΕΦ. ΚΟΜΟΤΗΝΗΣ'!P15+'Δ. ΕΦ. ΛΑΡΙΣΑΣ'!P15+'Δ. ΕΦ. ΠΑΤΡΩΝ'!P15+'Δ. ΕΦ.ΠΕΙΡΑΙΩΣ'!P15+'Δ. ΕΦ. ΤΡΙΠΟΛΗΣ'!P15+'Δ. ΕΦ.ΧΑΝΙΩΝ'!P15</f>
        <v>223</v>
      </c>
    </row>
    <row r="16" spans="1:16" ht="20.100000000000001" customHeight="1" x14ac:dyDescent="0.2">
      <c r="A16" s="22" t="s">
        <v>17</v>
      </c>
      <c r="B16" s="188">
        <f>'Δ. ΕΦ. ΑΘΗΝΩΝ'!B16+'Δ. ΕΦ. ΘΕΣΣΑΛΟΝΙΚΗΣ'!B16+'Δ. ΕΦ. ΙΩΑΝΝΙΝΩΝ'!B16+'Δ. ΕΦ. ΚΟΜΟΤΗΝΗΣ'!B16+'Δ. ΕΦ. ΛΑΡΙΣΑΣ'!B16+'Δ. ΕΦ. ΠΑΤΡΩΝ'!B16+'Δ. ΕΦ.ΠΕΙΡΑΙΩΣ'!B16+'Δ. ΕΦ. ΤΡΙΠΟΛΗΣ'!B16+'Δ. ΕΦ.ΧΑΝΙΩΝ'!B16</f>
        <v>598</v>
      </c>
      <c r="C16" s="188">
        <f>'Δ. ΕΦ. ΑΘΗΝΩΝ'!C16+'Δ. ΕΦ. ΘΕΣΣΑΛΟΝΙΚΗΣ'!C16+'Δ. ΕΦ. ΙΩΑΝΝΙΝΩΝ'!C16+'Δ. ΕΦ. ΚΟΜΟΤΗΝΗΣ'!C16+'Δ. ΕΦ. ΛΑΡΙΣΑΣ'!C16+'Δ. ΕΦ. ΠΑΤΡΩΝ'!C16+'Δ. ΕΦ.ΠΕΙΡΑΙΩΣ'!C16+'Δ. ΕΦ. ΤΡΙΠΟΛΗΣ'!C16+'Δ. ΕΦ.ΧΑΝΙΩΝ'!C16</f>
        <v>1044</v>
      </c>
      <c r="D16" s="188">
        <f>'Δ. ΕΦ. ΑΘΗΝΩΝ'!D16+'Δ. ΕΦ. ΘΕΣΣΑΛΟΝΙΚΗΣ'!D16+'Δ. ΕΦ. ΙΩΑΝΝΙΝΩΝ'!D16+'Δ. ΕΦ. ΚΟΜΟΤΗΝΗΣ'!D16+'Δ. ΕΦ. ΛΑΡΙΣΑΣ'!D16+'Δ. ΕΦ. ΠΑΤΡΩΝ'!D16+'Δ. ΕΦ.ΠΕΙΡΑΙΩΣ'!D16+'Δ. ΕΦ. ΤΡΙΠΟΛΗΣ'!D16+'Δ. ΕΦ.ΧΑΝΙΩΝ'!D16</f>
        <v>3880</v>
      </c>
      <c r="E16" s="188">
        <f>'Δ. ΕΦ. ΑΘΗΝΩΝ'!E16+'Δ. ΕΦ. ΘΕΣΣΑΛΟΝΙΚΗΣ'!E16+'Δ. ΕΦ. ΙΩΑΝΝΙΝΩΝ'!E16+'Δ. ΕΦ. ΚΟΜΟΤΗΝΗΣ'!E16+'Δ. ΕΦ. ΛΑΡΙΣΑΣ'!E16+'Δ. ΕΦ. ΠΑΤΡΩΝ'!E16+'Δ. ΕΦ.ΠΕΙΡΑΙΩΣ'!E16+'Δ. ΕΦ. ΤΡΙΠΟΛΗΣ'!E16+'Δ. ΕΦ.ΧΑΝΙΩΝ'!E16</f>
        <v>3444</v>
      </c>
      <c r="F16" s="188">
        <f>'Δ. ΕΦ. ΑΘΗΝΩΝ'!F16+'Δ. ΕΦ. ΘΕΣΣΑΛΟΝΙΚΗΣ'!F16+'Δ. ΕΦ. ΙΩΑΝΝΙΝΩΝ'!F16+'Δ. ΕΦ. ΚΟΜΟΤΗΝΗΣ'!F16+'Δ. ΕΦ. ΛΑΡΙΣΑΣ'!F16+'Δ. ΕΦ. ΠΑΤΡΩΝ'!F16+'Δ. ΕΦ.ΠΕΙΡΑΙΩΣ'!F16+'Δ. ΕΦ. ΤΡΙΠΟΛΗΣ'!F16+'Δ. ΕΦ.ΧΑΝΙΩΝ'!F16</f>
        <v>8966</v>
      </c>
      <c r="G16" s="188">
        <f>'Δ. ΕΦ. ΑΘΗΝΩΝ'!G16+'Δ. ΕΦ. ΘΕΣΣΑΛΟΝΙΚΗΣ'!G16+'Δ. ΕΦ. ΙΩΑΝΝΙΝΩΝ'!G16+'Δ. ΕΦ. ΚΟΜΟΤΗΝΗΣ'!G16+'Δ. ΕΦ. ΛΑΡΙΣΑΣ'!G16+'Δ. ΕΦ. ΠΑΤΡΩΝ'!G16+'Δ. ΕΦ.ΠΕΙΡΑΙΩΣ'!G16+'Δ. ΕΦ. ΤΡΙΠΟΛΗΣ'!G16+'Δ. ΕΦ.ΧΑΝΙΩΝ'!G16</f>
        <v>1611</v>
      </c>
      <c r="H16" s="188">
        <f>'Δ. ΕΦ. ΑΘΗΝΩΝ'!H16+'Δ. ΕΦ. ΘΕΣΣΑΛΟΝΙΚΗΣ'!H16+'Δ. ΕΦ. ΙΩΑΝΝΙΝΩΝ'!H16+'Δ. ΕΦ. ΚΟΜΟΤΗΝΗΣ'!H16+'Δ. ΕΦ. ΛΑΡΙΣΑΣ'!H16+'Δ. ΕΦ. ΠΑΤΡΩΝ'!H16+'Δ. ΕΦ.ΠΕΙΡΑΙΩΣ'!H16+'Δ. ΕΦ. ΤΡΙΠΟΛΗΣ'!H16+'Δ. ΕΦ.ΧΑΝΙΩΝ'!H16</f>
        <v>2833</v>
      </c>
      <c r="I16" s="188">
        <f>'Δ. ΕΦ. ΑΘΗΝΩΝ'!I16+'Δ. ΕΦ. ΘΕΣΣΑΛΟΝΙΚΗΣ'!I16+'Δ. ΕΦ. ΙΩΑΝΝΙΝΩΝ'!I16+'Δ. ΕΦ. ΚΟΜΟΤΗΝΗΣ'!I16+'Δ. ΕΦ. ΛΑΡΙΣΑΣ'!I16+'Δ. ΕΦ. ΠΑΤΡΩΝ'!I16+'Δ. ΕΦ.ΠΕΙΡΑΙΩΣ'!I16+'Δ. ΕΦ. ΤΡΙΠΟΛΗΣ'!I16+'Δ. ΕΦ.ΧΑΝΙΩΝ'!I16</f>
        <v>4396</v>
      </c>
      <c r="J16" s="188">
        <f>'Δ. ΕΦ. ΑΘΗΝΩΝ'!J16+'Δ. ΕΦ. ΘΕΣΣΑΛΟΝΙΚΗΣ'!J16+'Δ. ΕΦ. ΙΩΑΝΝΙΝΩΝ'!J16+'Δ. ΕΦ. ΚΟΜΟΤΗΝΗΣ'!J16+'Δ. ΕΦ. ΛΑΡΙΣΑΣ'!J16+'Δ. ΕΦ. ΠΑΤΡΩΝ'!J16+'Δ. ΕΦ.ΠΕΙΡΑΙΩΣ'!J16+'Δ. ΕΦ. ΤΡΙΠΟΛΗΣ'!J16+'Δ. ΕΦ.ΧΑΝΙΩΝ'!J16</f>
        <v>1732</v>
      </c>
      <c r="K16" s="188">
        <f>'Δ. ΕΦ. ΑΘΗΝΩΝ'!K16+'Δ. ΕΦ. ΘΕΣΣΑΛΟΝΙΚΗΣ'!K16+'Δ. ΕΦ. ΙΩΑΝΝΙΝΩΝ'!K16+'Δ. ΕΦ. ΚΟΜΟΤΗΝΗΣ'!K16+'Δ. ΕΦ. ΛΑΡΙΣΑΣ'!K16+'Δ. ΕΦ. ΠΑΤΡΩΝ'!K16+'Δ. ΕΦ.ΠΕΙΡΑΙΩΣ'!K16+'Δ. ΕΦ. ΤΡΙΠΟΛΗΣ'!K16+'Δ. ΕΦ.ΧΑΝΙΩΝ'!K16</f>
        <v>10572</v>
      </c>
      <c r="L16" s="188">
        <f>'Δ. ΕΦ. ΑΘΗΝΩΝ'!L16+'Δ. ΕΦ. ΘΕΣΣΑΛΟΝΙΚΗΣ'!L16+'Δ. ΕΦ. ΙΩΑΝΝΙΝΩΝ'!L16+'Δ. ΕΦ. ΚΟΜΟΤΗΝΗΣ'!L16+'Δ. ΕΦ. ΛΑΡΙΣΑΣ'!L16+'Δ. ΕΦ. ΠΑΤΡΩΝ'!L16+'Δ. ΕΦ.ΠΕΙΡΑΙΩΣ'!L16+'Δ. ΕΦ. ΤΡΙΠΟΛΗΣ'!L16+'Δ. ΕΦ.ΧΑΝΙΩΝ'!L16</f>
        <v>2528</v>
      </c>
      <c r="M16" s="188">
        <f>'Δ. ΕΦ. ΑΘΗΝΩΝ'!M16+'Δ. ΕΦ. ΘΕΣΣΑΛΟΝΙΚΗΣ'!M16+'Δ. ΕΦ. ΙΩΑΝΝΙΝΩΝ'!M16+'Δ. ΕΦ. ΚΟΜΟΤΗΝΗΣ'!M16+'Δ. ΕΦ. ΛΑΡΙΣΑΣ'!M16+'Δ. ΕΦ. ΠΑΤΡΩΝ'!M16+'Δ. ΕΦ.ΠΕΙΡΑΙΩΣ'!M16+'Δ. ΕΦ. ΤΡΙΠΟΛΗΣ'!M16+'Δ. ΕΦ.ΧΑΝΙΩΝ'!M16</f>
        <v>2996</v>
      </c>
      <c r="N16" s="188">
        <f>'Δ. ΕΦ. ΑΘΗΝΩΝ'!N16+'Δ. ΕΦ. ΘΕΣΣΑΛΟΝΙΚΗΣ'!N16+'Δ. ΕΦ. ΙΩΑΝΝΙΝΩΝ'!N16+'Δ. ΕΦ. ΚΟΜΟΤΗΝΗΣ'!N16+'Δ. ΕΦ. ΛΑΡΙΣΑΣ'!N16+'Δ. ΕΦ. ΠΑΤΡΩΝ'!N16+'Δ. ΕΦ.ΠΕΙΡΑΙΩΣ'!N16+'Δ. ΕΦ. ΤΡΙΠΟΛΗΣ'!N16+'Δ. ΕΦ.ΧΑΝΙΩΝ'!N16</f>
        <v>1536</v>
      </c>
      <c r="O16" s="188">
        <f>'Δ. ΕΦ. ΑΘΗΝΩΝ'!O16+'Δ. ΕΦ. ΘΕΣΣΑΛΟΝΙΚΗΣ'!O16+'Δ. ΕΦ. ΙΩΑΝΝΙΝΩΝ'!O16+'Δ. ΕΦ. ΚΟΜΟΤΗΝΗΣ'!O16+'Δ. ΕΦ. ΛΑΡΙΣΑΣ'!O16+'Δ. ΕΦ. ΠΑΤΡΩΝ'!O16+'Δ. ΕΦ.ΠΕΙΡΑΙΩΣ'!O16+'Δ. ΕΦ. ΤΡΙΠΟΛΗΣ'!O16+'Δ. ΕΦ.ΧΑΝΙΩΝ'!O16</f>
        <v>282</v>
      </c>
      <c r="P16" s="188">
        <f>'Δ. ΕΦ. ΑΘΗΝΩΝ'!P16+'Δ. ΕΦ. ΘΕΣΣΑΛΟΝΙΚΗΣ'!P16+'Δ. ΕΦ. ΙΩΑΝΝΙΝΩΝ'!P16+'Δ. ΕΦ. ΚΟΜΟΤΗΝΗΣ'!P16+'Δ. ΕΦ. ΛΑΡΙΣΑΣ'!P16+'Δ. ΕΦ. ΠΑΤΡΩΝ'!P16+'Δ. ΕΦ.ΠΕΙΡΑΙΩΣ'!P16+'Δ. ΕΦ. ΤΡΙΠΟΛΗΣ'!P16+'Δ. ΕΦ.ΧΑΝΙΩΝ'!P16</f>
        <v>7342</v>
      </c>
    </row>
    <row r="17" spans="1:17" ht="20.100000000000001" customHeight="1" x14ac:dyDescent="0.2">
      <c r="A17" s="22" t="s">
        <v>7</v>
      </c>
      <c r="B17" s="188">
        <f>'Δ. ΕΦ. ΑΘΗΝΩΝ'!B17+'Δ. ΕΦ. ΘΕΣΣΑΛΟΝΙΚΗΣ'!B17+'Δ. ΕΦ. ΙΩΑΝΝΙΝΩΝ'!B17+'Δ. ΕΦ. ΚΟΜΟΤΗΝΗΣ'!B17+'Δ. ΕΦ. ΛΑΡΙΣΑΣ'!B17+'Δ. ΕΦ. ΠΑΤΡΩΝ'!B17+'Δ. ΕΦ.ΠΕΙΡΑΙΩΣ'!B17+'Δ. ΕΦ. ΤΡΙΠΟΛΗΣ'!B17+'Δ. ΕΦ.ΧΑΝΙΩΝ'!B17</f>
        <v>738</v>
      </c>
      <c r="C17" s="188">
        <f>'Δ. ΕΦ. ΑΘΗΝΩΝ'!C17+'Δ. ΕΦ. ΘΕΣΣΑΛΟΝΙΚΗΣ'!C17+'Δ. ΕΦ. ΙΩΑΝΝΙΝΩΝ'!C17+'Δ. ΕΦ. ΚΟΜΟΤΗΝΗΣ'!C17+'Δ. ΕΦ. ΛΑΡΙΣΑΣ'!C17+'Δ. ΕΦ. ΠΑΤΡΩΝ'!C17+'Δ. ΕΦ.ΠΕΙΡΑΙΩΣ'!C17+'Δ. ΕΦ. ΤΡΙΠΟΛΗΣ'!C17+'Δ. ΕΦ.ΧΑΝΙΩΝ'!C17</f>
        <v>1256</v>
      </c>
      <c r="D17" s="188">
        <f>'Δ. ΕΦ. ΑΘΗΝΩΝ'!D17+'Δ. ΕΦ. ΘΕΣΣΑΛΟΝΙΚΗΣ'!D17+'Δ. ΕΦ. ΙΩΑΝΝΙΝΩΝ'!D17+'Δ. ΕΦ. ΚΟΜΟΤΗΝΗΣ'!D17+'Δ. ΕΦ. ΛΑΡΙΣΑΣ'!D17+'Δ. ΕΦ. ΠΑΤΡΩΝ'!D17+'Δ. ΕΦ.ΠΕΙΡΑΙΩΣ'!D17+'Δ. ΕΦ. ΤΡΙΠΟΛΗΣ'!D17+'Δ. ΕΦ.ΧΑΝΙΩΝ'!D17</f>
        <v>4535</v>
      </c>
      <c r="E17" s="188">
        <f>'Δ. ΕΦ. ΑΘΗΝΩΝ'!E17+'Δ. ΕΦ. ΘΕΣΣΑΛΟΝΙΚΗΣ'!E17+'Δ. ΕΦ. ΙΩΑΝΝΙΝΩΝ'!E17+'Δ. ΕΦ. ΚΟΜΟΤΗΝΗΣ'!E17+'Δ. ΕΦ. ΛΑΡΙΣΑΣ'!E17+'Δ. ΕΦ. ΠΑΤΡΩΝ'!E17+'Δ. ΕΦ.ΠΕΙΡΑΙΩΣ'!E17+'Δ. ΕΦ. ΤΡΙΠΟΛΗΣ'!E17+'Δ. ΕΦ.ΧΑΝΙΩΝ'!E17</f>
        <v>4224</v>
      </c>
      <c r="F17" s="188">
        <f>'Δ. ΕΦ. ΑΘΗΝΩΝ'!F17+'Δ. ΕΦ. ΘΕΣΣΑΛΟΝΙΚΗΣ'!F17+'Δ. ΕΦ. ΙΩΑΝΝΙΝΩΝ'!F17+'Δ. ΕΦ. ΚΟΜΟΤΗΝΗΣ'!F17+'Δ. ΕΦ. ΛΑΡΙΣΑΣ'!F17+'Δ. ΕΦ. ΠΑΤΡΩΝ'!F17+'Δ. ΕΦ.ΠΕΙΡΑΙΩΣ'!F17+'Δ. ΕΦ. ΤΡΙΠΟΛΗΣ'!F17+'Δ. ΕΦ.ΧΑΝΙΩΝ'!F17</f>
        <v>10753</v>
      </c>
      <c r="G17" s="188">
        <f>'Δ. ΕΦ. ΑΘΗΝΩΝ'!G17+'Δ. ΕΦ. ΘΕΣΣΑΛΟΝΙΚΗΣ'!G17+'Δ. ΕΦ. ΙΩΑΝΝΙΝΩΝ'!G17+'Δ. ΕΦ. ΚΟΜΟΤΗΝΗΣ'!G17+'Δ. ΕΦ. ΛΑΡΙΣΑΣ'!G17+'Δ. ΕΦ. ΠΑΤΡΩΝ'!G17+'Δ. ΕΦ.ΠΕΙΡΑΙΩΣ'!G17+'Δ. ΕΦ. ΤΡΙΠΟΛΗΣ'!G17+'Δ. ΕΦ.ΧΑΝΙΩΝ'!G17</f>
        <v>2118</v>
      </c>
      <c r="H17" s="188">
        <f>'Δ. ΕΦ. ΑΘΗΝΩΝ'!H17+'Δ. ΕΦ. ΘΕΣΣΑΛΟΝΙΚΗΣ'!H17+'Δ. ΕΦ. ΙΩΑΝΝΙΝΩΝ'!H17+'Δ. ΕΦ. ΚΟΜΟΤΗΝΗΣ'!H17+'Δ. ΕΦ. ΛΑΡΙΣΑΣ'!H17+'Δ. ΕΦ. ΠΑΤΡΩΝ'!H17+'Δ. ΕΦ.ΠΕΙΡΑΙΩΣ'!H17+'Δ. ΕΦ. ΤΡΙΠΟΛΗΣ'!H17+'Δ. ΕΦ.ΧΑΝΙΩΝ'!H17</f>
        <v>3349</v>
      </c>
      <c r="I17" s="188">
        <f>'Δ. ΕΦ. ΑΘΗΝΩΝ'!I17+'Δ. ΕΦ. ΘΕΣΣΑΛΟΝΙΚΗΣ'!I17+'Δ. ΕΦ. ΙΩΑΝΝΙΝΩΝ'!I17+'Δ. ΕΦ. ΚΟΜΟΤΗΝΗΣ'!I17+'Δ. ΕΦ. ΛΑΡΙΣΑΣ'!I17+'Δ. ΕΦ. ΠΑΤΡΩΝ'!I17+'Δ. ΕΦ.ΠΕΙΡΑΙΩΣ'!I17+'Δ. ΕΦ. ΤΡΙΠΟΛΗΣ'!I17+'Δ. ΕΦ.ΧΑΝΙΩΝ'!I17</f>
        <v>5142</v>
      </c>
      <c r="J17" s="188">
        <f>'Δ. ΕΦ. ΑΘΗΝΩΝ'!J17+'Δ. ΕΦ. ΘΕΣΣΑΛΟΝΙΚΗΣ'!J17+'Δ. ΕΦ. ΙΩΑΝΝΙΝΩΝ'!J17+'Δ. ΕΦ. ΚΟΜΟΤΗΝΗΣ'!J17+'Δ. ΕΦ. ΛΑΡΙΣΑΣ'!J17+'Δ. ΕΦ. ΠΑΤΡΩΝ'!J17+'Δ. ΕΦ.ΠΕΙΡΑΙΩΣ'!J17+'Δ. ΕΦ. ΤΡΙΠΟΛΗΣ'!J17+'Δ. ΕΦ.ΧΑΝΙΩΝ'!J17</f>
        <v>2173</v>
      </c>
      <c r="K17" s="188">
        <f>'Δ. ΕΦ. ΑΘΗΝΩΝ'!K17+'Δ. ΕΦ. ΘΕΣΣΑΛΟΝΙΚΗΣ'!K17+'Δ. ΕΦ. ΙΩΑΝΝΙΝΩΝ'!K17+'Δ. ΕΦ. ΚΟΜΟΤΗΝΗΣ'!K17+'Δ. ΕΦ. ΛΑΡΙΣΑΣ'!K17+'Δ. ΕΦ. ΠΑΤΡΩΝ'!K17+'Δ. ΕΦ.ΠΕΙΡΑΙΩΣ'!K17+'Δ. ΕΦ. ΤΡΙΠΟΛΗΣ'!K17+'Δ. ΕΦ.ΧΑΝΙΩΝ'!K17</f>
        <v>12782</v>
      </c>
      <c r="L17" s="188">
        <f>'Δ. ΕΦ. ΑΘΗΝΩΝ'!L17+'Δ. ΕΦ. ΘΕΣΣΑΛΟΝΙΚΗΣ'!L17+'Δ. ΕΦ. ΙΩΑΝΝΙΝΩΝ'!L17+'Δ. ΕΦ. ΚΟΜΟΤΗΝΗΣ'!L17+'Δ. ΕΦ. ΛΑΡΙΣΑΣ'!L17+'Δ. ΕΦ. ΠΑΤΡΩΝ'!L17+'Δ. ΕΦ.ΠΕΙΡΑΙΩΣ'!L17+'Δ. ΕΦ. ΤΡΙΠΟΛΗΣ'!L17+'Δ. ΕΦ.ΧΑΝΙΩΝ'!L17</f>
        <v>3126</v>
      </c>
      <c r="M17" s="188">
        <f>'Δ. ΕΦ. ΑΘΗΝΩΝ'!M17+'Δ. ΕΦ. ΘΕΣΣΑΛΟΝΙΚΗΣ'!M17+'Δ. ΕΦ. ΙΩΑΝΝΙΝΩΝ'!M17+'Δ. ΕΦ. ΚΟΜΟΤΗΝΗΣ'!M17+'Δ. ΕΦ. ΛΑΡΙΣΑΣ'!M17+'Δ. ΕΦ. ΠΑΤΡΩΝ'!M17+'Δ. ΕΦ.ΠΕΙΡΑΙΩΣ'!M17+'Δ. ΕΦ. ΤΡΙΠΟΛΗΣ'!M17+'Δ. ΕΦ.ΧΑΝΙΩΝ'!M17</f>
        <v>3585</v>
      </c>
      <c r="N17" s="188">
        <f>'Δ. ΕΦ. ΑΘΗΝΩΝ'!N17+'Δ. ΕΦ. ΘΕΣΣΑΛΟΝΙΚΗΣ'!N17+'Δ. ΕΦ. ΙΩΑΝΝΙΝΩΝ'!N17+'Δ. ΕΦ. ΚΟΜΟΤΗΝΗΣ'!N17+'Δ. ΕΦ. ΛΑΡΙΣΑΣ'!N17+'Δ. ΕΦ. ΠΑΤΡΩΝ'!N17+'Δ. ΕΦ.ΠΕΙΡΑΙΩΣ'!N17+'Δ. ΕΦ. ΤΡΙΠΟΛΗΣ'!N17+'Δ. ΕΦ.ΧΑΝΙΩΝ'!N17</f>
        <v>1963</v>
      </c>
      <c r="O17" s="188">
        <f>'Δ. ΕΦ. ΑΘΗΝΩΝ'!O17+'Δ. ΕΦ. ΘΕΣΣΑΛΟΝΙΚΗΣ'!O17+'Δ. ΕΦ. ΙΩΑΝΝΙΝΩΝ'!O17+'Δ. ΕΦ. ΚΟΜΟΤΗΝΗΣ'!O17+'Δ. ΕΦ. ΛΑΡΙΣΑΣ'!O17+'Δ. ΕΦ. ΠΑΤΡΩΝ'!O17+'Δ. ΕΦ.ΠΕΙΡΑΙΩΣ'!O17+'Δ. ΕΦ. ΤΡΙΠΟΛΗΣ'!O17+'Δ. ΕΦ.ΧΑΝΙΩΝ'!O17</f>
        <v>331</v>
      </c>
      <c r="P17" s="188">
        <f>'Δ. ΕΦ. ΑΘΗΝΩΝ'!P17+'Δ. ΕΦ. ΘΕΣΣΑΛΟΝΙΚΗΣ'!P17+'Δ. ΕΦ. ΙΩΑΝΝΙΝΩΝ'!P17+'Δ. ΕΦ. ΚΟΜΟΤΗΝΗΣ'!P17+'Δ. ΕΦ. ΛΑΡΙΣΑΣ'!P17+'Δ. ΕΦ. ΠΑΤΡΩΝ'!P17+'Δ. ΕΦ.ΠΕΙΡΑΙΩΣ'!P17+'Δ. ΕΦ. ΤΡΙΠΟΛΗΣ'!P17+'Δ. ΕΦ.ΧΑΝΙΩΝ'!P17</f>
        <v>9005</v>
      </c>
    </row>
    <row r="18" spans="1:17" ht="31.5" customHeight="1" x14ac:dyDescent="0.25">
      <c r="A18" s="266" t="s">
        <v>172</v>
      </c>
      <c r="B18" s="267"/>
      <c r="C18" s="268"/>
      <c r="D18" s="268"/>
      <c r="E18" s="267"/>
      <c r="F18" s="267"/>
      <c r="G18" s="267"/>
      <c r="H18" s="267"/>
      <c r="I18" s="267"/>
      <c r="J18" s="267"/>
      <c r="K18" s="267"/>
      <c r="L18" s="267"/>
      <c r="M18" s="267"/>
      <c r="N18" s="267"/>
      <c r="O18" s="267"/>
      <c r="P18" s="268"/>
    </row>
    <row r="19" spans="1:17" ht="36.75" customHeight="1" x14ac:dyDescent="0.2">
      <c r="A19" s="2"/>
      <c r="B19" s="244" t="s">
        <v>19</v>
      </c>
      <c r="C19" s="245"/>
      <c r="D19" s="245"/>
      <c r="E19" s="245"/>
      <c r="F19" s="245"/>
      <c r="G19" s="246" t="s">
        <v>20</v>
      </c>
      <c r="H19" s="246"/>
      <c r="I19" s="246"/>
      <c r="J19" s="246"/>
      <c r="K19" s="246"/>
      <c r="L19" s="247" t="s">
        <v>21</v>
      </c>
      <c r="M19" s="247"/>
      <c r="N19" s="247"/>
      <c r="O19" s="247"/>
      <c r="P19" s="247"/>
    </row>
    <row r="20" spans="1:17" ht="18.95" customHeight="1" x14ac:dyDescent="0.2">
      <c r="A20" s="9" t="s">
        <v>3</v>
      </c>
      <c r="B20" s="227" t="s">
        <v>175</v>
      </c>
      <c r="C20" s="118">
        <v>2021</v>
      </c>
      <c r="D20" s="118">
        <v>2022</v>
      </c>
      <c r="E20" s="118">
        <v>2023</v>
      </c>
      <c r="F20" s="134" t="s">
        <v>7</v>
      </c>
      <c r="G20" s="227" t="s">
        <v>175</v>
      </c>
      <c r="H20" s="118">
        <v>2021</v>
      </c>
      <c r="I20" s="118">
        <v>2022</v>
      </c>
      <c r="J20" s="118">
        <v>2023</v>
      </c>
      <c r="K20" s="134" t="s">
        <v>7</v>
      </c>
      <c r="L20" s="227" t="s">
        <v>175</v>
      </c>
      <c r="M20" s="118">
        <v>2021</v>
      </c>
      <c r="N20" s="118">
        <v>2022</v>
      </c>
      <c r="O20" s="118">
        <v>2023</v>
      </c>
      <c r="P20" s="134" t="s">
        <v>7</v>
      </c>
    </row>
    <row r="21" spans="1:17" ht="20.100000000000001" customHeight="1" x14ac:dyDescent="0.2">
      <c r="A21" s="12" t="s">
        <v>15</v>
      </c>
      <c r="B21" s="8">
        <f>'Δ. ΕΦ. ΑΘΗΝΩΝ'!B21+'Δ. ΕΦ. ΘΕΣΣΑΛΟΝΙΚΗΣ'!B21+'Δ. ΕΦ. ΙΩΑΝΝΙΝΩΝ'!B21+'Δ. ΕΦ. ΚΟΜΟΤΗΝΗΣ'!B21+'Δ. ΕΦ. ΛΑΡΙΣΑΣ'!B21+'Δ. ΕΦ. ΠΑΤΡΩΝ'!B21+'Δ. ΕΦ.ΠΕΙΡΑΙΩΣ'!B21+'Δ. ΕΦ. ΤΡΙΠΟΛΗΣ'!B21+'Δ. ΕΦ.ΧΑΝΙΩΝ'!B21</f>
        <v>95</v>
      </c>
      <c r="C21" s="188">
        <f>'Δ. ΕΦ. ΑΘΗΝΩΝ'!C21+'Δ. ΕΦ. ΘΕΣΣΑΛΟΝΙΚΗΣ'!C21+'Δ. ΕΦ. ΙΩΑΝΝΙΝΩΝ'!C21+'Δ. ΕΦ. ΚΟΜΟΤΗΝΗΣ'!C21+'Δ. ΕΦ. ΛΑΡΙΣΑΣ'!C21+'Δ. ΕΦ. ΠΑΤΡΩΝ'!C21+'Δ. ΕΦ.ΠΕΙΡΑΙΩΣ'!C21+'Δ. ΕΦ. ΤΡΙΠΟΛΗΣ'!C21+'Δ. ΕΦ.ΧΑΝΙΩΝ'!C21</f>
        <v>138</v>
      </c>
      <c r="D21" s="188">
        <f>'Δ. ΕΦ. ΑΘΗΝΩΝ'!D21+'Δ. ΕΦ. ΘΕΣΣΑΛΟΝΙΚΗΣ'!D21+'Δ. ΕΦ. ΙΩΑΝΝΙΝΩΝ'!D21+'Δ. ΕΦ. ΚΟΜΟΤΗΝΗΣ'!D21+'Δ. ΕΦ. ΛΑΡΙΣΑΣ'!D21+'Δ. ΕΦ. ΠΑΤΡΩΝ'!D21+'Δ. ΕΦ.ΠΕΙΡΑΙΩΣ'!D21+'Δ. ΕΦ. ΤΡΙΠΟΛΗΣ'!D21+'Δ. ΕΦ.ΧΑΝΙΩΝ'!D21</f>
        <v>555</v>
      </c>
      <c r="E21" s="188">
        <f>'Δ. ΕΦ. ΑΘΗΝΩΝ'!E21+'Δ. ΕΦ. ΘΕΣΣΑΛΟΝΙΚΗΣ'!E21+'Δ. ΕΦ. ΙΩΑΝΝΙΝΩΝ'!E21+'Δ. ΕΦ. ΚΟΜΟΤΗΝΗΣ'!E21+'Δ. ΕΦ. ΛΑΡΙΣΑΣ'!E21+'Δ. ΕΦ. ΠΑΤΡΩΝ'!E21+'Δ. ΕΦ.ΠΕΙΡΑΙΩΣ'!E21+'Δ. ΕΦ. ΤΡΙΠΟΛΗΣ'!E21+'Δ. ΕΦ.ΧΑΝΙΩΝ'!E21</f>
        <v>1050</v>
      </c>
      <c r="F21" s="188">
        <f>'Δ. ΕΦ. ΑΘΗΝΩΝ'!F21+'Δ. ΕΦ. ΘΕΣΣΑΛΟΝΙΚΗΣ'!F21+'Δ. ΕΦ. ΙΩΑΝΝΙΝΩΝ'!F21+'Δ. ΕΦ. ΚΟΜΟΤΗΝΗΣ'!F21+'Δ. ΕΦ. ΛΑΡΙΣΑΣ'!F21+'Δ. ΕΦ. ΠΑΤΡΩΝ'!F21+'Δ. ΕΦ.ΠΕΙΡΑΙΩΣ'!F21+'Δ. ΕΦ. ΤΡΙΠΟΛΗΣ'!F21+'Δ. ΕΦ.ΧΑΝΙΩΝ'!F21</f>
        <v>1838</v>
      </c>
      <c r="G21" s="188">
        <f>'Δ. ΕΦ. ΑΘΗΝΩΝ'!G21+'Δ. ΕΦ. ΘΕΣΣΑΛΟΝΙΚΗΣ'!G21+'Δ. ΕΦ. ΙΩΑΝΝΙΝΩΝ'!G21+'Δ. ΕΦ. ΚΟΜΟΤΗΝΗΣ'!G21+'Δ. ΕΦ. ΛΑΡΙΣΑΣ'!G21+'Δ. ΕΦ. ΠΑΤΡΩΝ'!G21+'Δ. ΕΦ.ΠΕΙΡΑΙΩΣ'!G21+'Δ. ΕΦ. ΤΡΙΠΟΛΗΣ'!G21+'Δ. ΕΦ.ΧΑΝΙΩΝ'!G21</f>
        <v>393</v>
      </c>
      <c r="H21" s="188">
        <f>'Δ. ΕΦ. ΑΘΗΝΩΝ'!H21+'Δ. ΕΦ. ΘΕΣΣΑΛΟΝΙΚΗΣ'!H21+'Δ. ΕΦ. ΙΩΑΝΝΙΝΩΝ'!H21+'Δ. ΕΦ. ΚΟΜΟΤΗΝΗΣ'!H21+'Δ. ΕΦ. ΛΑΡΙΣΑΣ'!H21+'Δ. ΕΦ. ΠΑΤΡΩΝ'!H21+'Δ. ΕΦ.ΠΕΙΡΑΙΩΣ'!H21+'Δ. ΕΦ. ΤΡΙΠΟΛΗΣ'!H21+'Δ. ΕΦ.ΧΑΝΙΩΝ'!H21</f>
        <v>410</v>
      </c>
      <c r="I21" s="188">
        <f>'Δ. ΕΦ. ΑΘΗΝΩΝ'!I21+'Δ. ΕΦ. ΘΕΣΣΑΛΟΝΙΚΗΣ'!I21+'Δ. ΕΦ. ΙΩΑΝΝΙΝΩΝ'!I21+'Δ. ΕΦ. ΚΟΜΟΤΗΝΗΣ'!I21+'Δ. ΕΦ. ΛΑΡΙΣΑΣ'!I21+'Δ. ΕΦ. ΠΑΤΡΩΝ'!I21+'Δ. ΕΦ.ΠΕΙΡΑΙΩΣ'!I21+'Δ. ΕΦ. ΤΡΙΠΟΛΗΣ'!I21+'Δ. ΕΦ.ΧΑΝΙΩΝ'!I21</f>
        <v>610</v>
      </c>
      <c r="J21" s="188">
        <f>'Δ. ΕΦ. ΑΘΗΝΩΝ'!J21+'Δ. ΕΦ. ΘΕΣΣΑΛΟΝΙΚΗΣ'!J21+'Δ. ΕΦ. ΙΩΑΝΝΙΝΩΝ'!J21+'Δ. ΕΦ. ΚΟΜΟΤΗΝΗΣ'!J21+'Δ. ΕΦ. ΛΑΡΙΣΑΣ'!J21+'Δ. ΕΦ. ΠΑΤΡΩΝ'!J21+'Δ. ΕΦ.ΠΕΙΡΑΙΩΣ'!J21+'Δ. ΕΦ. ΤΡΙΠΟΛΗΣ'!J21+'Δ. ΕΦ.ΧΑΝΙΩΝ'!J21</f>
        <v>443</v>
      </c>
      <c r="K21" s="188">
        <f>'Δ. ΕΦ. ΑΘΗΝΩΝ'!K21+'Δ. ΕΦ. ΘΕΣΣΑΛΟΝΙΚΗΣ'!K21+'Δ. ΕΦ. ΙΩΑΝΝΙΝΩΝ'!K21+'Δ. ΕΦ. ΚΟΜΟΤΗΝΗΣ'!K21+'Δ. ΕΦ. ΛΑΡΙΣΑΣ'!K21+'Δ. ΕΦ. ΠΑΤΡΩΝ'!K21+'Δ. ΕΦ.ΠΕΙΡΑΙΩΣ'!K21+'Δ. ΕΦ. ΤΡΙΠΟΛΗΣ'!K21+'Δ. ΕΦ.ΧΑΝΙΩΝ'!K21</f>
        <v>1856</v>
      </c>
      <c r="L21" s="188">
        <f>'Δ. ΕΦ. ΑΘΗΝΩΝ'!L21+'Δ. ΕΦ. ΘΕΣΣΑΛΟΝΙΚΗΣ'!L21+'Δ. ΕΦ. ΙΩΑΝΝΙΝΩΝ'!L21+'Δ. ΕΦ. ΚΟΜΟΤΗΝΗΣ'!L21+'Δ. ΕΦ. ΛΑΡΙΣΑΣ'!L21+'Δ. ΕΦ. ΠΑΤΡΩΝ'!L21+'Δ. ΕΦ.ΠΕΙΡΑΙΩΣ'!L21+'Δ. ΕΦ. ΤΡΙΠΟΛΗΣ'!L21+'Δ. ΕΦ.ΧΑΝΙΩΝ'!L21</f>
        <v>372</v>
      </c>
      <c r="M21" s="188">
        <f>'Δ. ΕΦ. ΑΘΗΝΩΝ'!M21+'Δ. ΕΦ. ΘΕΣΣΑΛΟΝΙΚΗΣ'!M21+'Δ. ΕΦ. ΙΩΑΝΝΙΝΩΝ'!M21+'Δ. ΕΦ. ΚΟΜΟΤΗΝΗΣ'!M21+'Δ. ΕΦ. ΛΑΡΙΣΑΣ'!M21+'Δ. ΕΦ. ΠΑΤΡΩΝ'!M21+'Δ. ΕΦ.ΠΕΙΡΑΙΩΣ'!M21+'Δ. ΕΦ. ΤΡΙΠΟΛΗΣ'!M21+'Δ. ΕΦ.ΧΑΝΙΩΝ'!M21</f>
        <v>390</v>
      </c>
      <c r="N21" s="188">
        <f>'Δ. ΕΦ. ΑΘΗΝΩΝ'!N21+'Δ. ΕΦ. ΘΕΣΣΑΛΟΝΙΚΗΣ'!N21+'Δ. ΕΦ. ΙΩΑΝΝΙΝΩΝ'!N21+'Δ. ΕΦ. ΚΟΜΟΤΗΝΗΣ'!N21+'Δ. ΕΦ. ΛΑΡΙΣΑΣ'!N21+'Δ. ΕΦ. ΠΑΤΡΩΝ'!N21+'Δ. ΕΦ.ΠΕΙΡΑΙΩΣ'!N21+'Δ. ΕΦ. ΤΡΙΠΟΛΗΣ'!N21+'Δ. ΕΦ.ΧΑΝΙΩΝ'!N21</f>
        <v>365</v>
      </c>
      <c r="O21" s="188">
        <f>'Δ. ΕΦ. ΑΘΗΝΩΝ'!O21+'Δ. ΕΦ. ΘΕΣΣΑΛΟΝΙΚΗΣ'!O21+'Δ. ΕΦ. ΙΩΑΝΝΙΝΩΝ'!O21+'Δ. ΕΦ. ΚΟΜΟΤΗΝΗΣ'!O21+'Δ. ΕΦ. ΛΑΡΙΣΑΣ'!O21+'Δ. ΕΦ. ΠΑΤΡΩΝ'!O21+'Δ. ΕΦ.ΠΕΙΡΑΙΩΣ'!O21+'Δ. ΕΦ. ΤΡΙΠΟΛΗΣ'!O21+'Δ. ΕΦ.ΧΑΝΙΩΝ'!O21</f>
        <v>91</v>
      </c>
      <c r="P21" s="188">
        <f>'Δ. ΕΦ. ΑΘΗΝΩΝ'!P21+'Δ. ΕΦ. ΘΕΣΣΑΛΟΝΙΚΗΣ'!P21+'Δ. ΕΦ. ΙΩΑΝΝΙΝΩΝ'!P21+'Δ. ΕΦ. ΚΟΜΟΤΗΝΗΣ'!P21+'Δ. ΕΦ. ΛΑΡΙΣΑΣ'!P21+'Δ. ΕΦ. ΠΑΤΡΩΝ'!P21+'Δ. ΕΦ.ΠΕΙΡΑΙΩΣ'!P21+'Δ. ΕΦ. ΤΡΙΠΟΛΗΣ'!P21+'Δ. ΕΦ.ΧΑΝΙΩΝ'!P21</f>
        <v>1218</v>
      </c>
    </row>
    <row r="22" spans="1:17" ht="20.100000000000001" customHeight="1" x14ac:dyDescent="0.2">
      <c r="A22" s="12" t="s">
        <v>16</v>
      </c>
      <c r="B22" s="188">
        <f>'Δ. ΕΦ. ΑΘΗΝΩΝ'!B22+'Δ. ΕΦ. ΘΕΣΣΑΛΟΝΙΚΗΣ'!B22+'Δ. ΕΦ. ΙΩΑΝΝΙΝΩΝ'!B22+'Δ. ΕΦ. ΚΟΜΟΤΗΝΗΣ'!B22+'Δ. ΕΦ. ΛΑΡΙΣΑΣ'!B22+'Δ. ΕΦ. ΠΑΤΡΩΝ'!B22+'Δ. ΕΦ.ΠΕΙΡΑΙΩΣ'!B22+'Δ. ΕΦ. ΤΡΙΠΟΛΗΣ'!B22+'Δ. ΕΦ.ΧΑΝΙΩΝ'!B22</f>
        <v>14</v>
      </c>
      <c r="C22" s="188">
        <f>'Δ. ΕΦ. ΑΘΗΝΩΝ'!C22+'Δ. ΕΦ. ΘΕΣΣΑΛΟΝΙΚΗΣ'!C22+'Δ. ΕΦ. ΙΩΑΝΝΙΝΩΝ'!C22+'Δ. ΕΦ. ΚΟΜΟΤΗΝΗΣ'!C22+'Δ. ΕΦ. ΛΑΡΙΣΑΣ'!C22+'Δ. ΕΦ. ΠΑΤΡΩΝ'!C22+'Δ. ΕΦ.ΠΕΙΡΑΙΩΣ'!C22+'Δ. ΕΦ. ΤΡΙΠΟΛΗΣ'!C22+'Δ. ΕΦ.ΧΑΝΙΩΝ'!C22</f>
        <v>10</v>
      </c>
      <c r="D22" s="188">
        <f>'Δ. ΕΦ. ΑΘΗΝΩΝ'!D22+'Δ. ΕΦ. ΘΕΣΣΑΛΟΝΙΚΗΣ'!D22+'Δ. ΕΦ. ΙΩΑΝΝΙΝΩΝ'!D22+'Δ. ΕΦ. ΚΟΜΟΤΗΝΗΣ'!D22+'Δ. ΕΦ. ΛΑΡΙΣΑΣ'!D22+'Δ. ΕΦ. ΠΑΤΡΩΝ'!D22+'Δ. ΕΦ.ΠΕΙΡΑΙΩΣ'!D22+'Δ. ΕΦ. ΤΡΙΠΟΛΗΣ'!D22+'Δ. ΕΦ.ΧΑΝΙΩΝ'!D22</f>
        <v>44</v>
      </c>
      <c r="E22" s="188">
        <f>'Δ. ΕΦ. ΑΘΗΝΩΝ'!E22+'Δ. ΕΦ. ΘΕΣΣΑΛΟΝΙΚΗΣ'!E22+'Δ. ΕΦ. ΙΩΑΝΝΙΝΩΝ'!E22+'Δ. ΕΦ. ΚΟΜΟΤΗΝΗΣ'!E22+'Δ. ΕΦ. ΛΑΡΙΣΑΣ'!E22+'Δ. ΕΦ. ΠΑΤΡΩΝ'!E22+'Δ. ΕΦ.ΠΕΙΡΑΙΩΣ'!E22+'Δ. ΕΦ. ΤΡΙΠΟΛΗΣ'!E22+'Δ. ΕΦ.ΧΑΝΙΩΝ'!E22</f>
        <v>136</v>
      </c>
      <c r="F22" s="188">
        <f>'Δ. ΕΦ. ΑΘΗΝΩΝ'!F22+'Δ. ΕΦ. ΘΕΣΣΑΛΟΝΙΚΗΣ'!F22+'Δ. ΕΦ. ΙΩΑΝΝΙΝΩΝ'!F22+'Δ. ΕΦ. ΚΟΜΟΤΗΝΗΣ'!F22+'Δ. ΕΦ. ΛΑΡΙΣΑΣ'!F22+'Δ. ΕΦ. ΠΑΤΡΩΝ'!F22+'Δ. ΕΦ.ΠΕΙΡΑΙΩΣ'!F22+'Δ. ΕΦ. ΤΡΙΠΟΛΗΣ'!F22+'Δ. ΕΦ.ΧΑΝΙΩΝ'!F22</f>
        <v>204</v>
      </c>
      <c r="G22" s="188">
        <f>'Δ. ΕΦ. ΑΘΗΝΩΝ'!G22+'Δ. ΕΦ. ΘΕΣΣΑΛΟΝΙΚΗΣ'!G22+'Δ. ΕΦ. ΙΩΑΝΝΙΝΩΝ'!G22+'Δ. ΕΦ. ΚΟΜΟΤΗΝΗΣ'!G22+'Δ. ΕΦ. ΛΑΡΙΣΑΣ'!G22+'Δ. ΕΦ. ΠΑΤΡΩΝ'!G22+'Δ. ΕΦ.ΠΕΙΡΑΙΩΣ'!G22+'Δ. ΕΦ. ΤΡΙΠΟΛΗΣ'!G22+'Δ. ΕΦ.ΧΑΝΙΩΝ'!G22</f>
        <v>30</v>
      </c>
      <c r="H22" s="188">
        <f>'Δ. ΕΦ. ΑΘΗΝΩΝ'!H22+'Δ. ΕΦ. ΘΕΣΣΑΛΟΝΙΚΗΣ'!H22+'Δ. ΕΦ. ΙΩΑΝΝΙΝΩΝ'!H22+'Δ. ΕΦ. ΚΟΜΟΤΗΝΗΣ'!H22+'Δ. ΕΦ. ΛΑΡΙΣΑΣ'!H22+'Δ. ΕΦ. ΠΑΤΡΩΝ'!H22+'Δ. ΕΦ.ΠΕΙΡΑΙΩΣ'!H22+'Δ. ΕΦ. ΤΡΙΠΟΛΗΣ'!H22+'Δ. ΕΦ.ΧΑΝΙΩΝ'!H22</f>
        <v>93</v>
      </c>
      <c r="I22" s="188">
        <f>'Δ. ΕΦ. ΑΘΗΝΩΝ'!I22+'Δ. ΕΦ. ΘΕΣΣΑΛΟΝΙΚΗΣ'!I22+'Δ. ΕΦ. ΙΩΑΝΝΙΝΩΝ'!I22+'Δ. ΕΦ. ΚΟΜΟΤΗΝΗΣ'!I22+'Δ. ΕΦ. ΛΑΡΙΣΑΣ'!I22+'Δ. ΕΦ. ΠΑΤΡΩΝ'!I22+'Δ. ΕΦ.ΠΕΙΡΑΙΩΣ'!I22+'Δ. ΕΦ. ΤΡΙΠΟΛΗΣ'!I22+'Δ. ΕΦ.ΧΑΝΙΩΝ'!I22</f>
        <v>123</v>
      </c>
      <c r="J22" s="188">
        <f>'Δ. ΕΦ. ΑΘΗΝΩΝ'!J22+'Δ. ΕΦ. ΘΕΣΣΑΛΟΝΙΚΗΣ'!J22+'Δ. ΕΦ. ΙΩΑΝΝΙΝΩΝ'!J22+'Δ. ΕΦ. ΚΟΜΟΤΗΝΗΣ'!J22+'Δ. ΕΦ. ΛΑΡΙΣΑΣ'!J22+'Δ. ΕΦ. ΠΑΤΡΩΝ'!J22+'Δ. ΕΦ.ΠΕΙΡΑΙΩΣ'!J22+'Δ. ΕΦ. ΤΡΙΠΟΛΗΣ'!J22+'Δ. ΕΦ.ΧΑΝΙΩΝ'!J22</f>
        <v>48</v>
      </c>
      <c r="K22" s="188">
        <f>'Δ. ΕΦ. ΑΘΗΝΩΝ'!K22+'Δ. ΕΦ. ΘΕΣΣΑΛΟΝΙΚΗΣ'!K22+'Δ. ΕΦ. ΙΩΑΝΝΙΝΩΝ'!K22+'Δ. ΕΦ. ΚΟΜΟΤΗΝΗΣ'!K22+'Δ. ΕΦ. ΛΑΡΙΣΑΣ'!K22+'Δ. ΕΦ. ΠΑΤΡΩΝ'!K22+'Δ. ΕΦ.ΠΕΙΡΑΙΩΣ'!K22+'Δ. ΕΦ. ΤΡΙΠΟΛΗΣ'!K22+'Δ. ΕΦ.ΧΑΝΙΩΝ'!K22</f>
        <v>294</v>
      </c>
      <c r="L22" s="188">
        <f>'Δ. ΕΦ. ΑΘΗΝΩΝ'!L22+'Δ. ΕΦ. ΘΕΣΣΑΛΟΝΙΚΗΣ'!L22+'Δ. ΕΦ. ΙΩΑΝΝΙΝΩΝ'!L22+'Δ. ΕΦ. ΚΟΜΟΤΗΝΗΣ'!L22+'Δ. ΕΦ. ΛΑΡΙΣΑΣ'!L22+'Δ. ΕΦ. ΠΑΤΡΩΝ'!L22+'Δ. ΕΦ.ΠΕΙΡΑΙΩΣ'!L22+'Δ. ΕΦ. ΤΡΙΠΟΛΗΣ'!L22+'Δ. ΕΦ.ΧΑΝΙΩΝ'!L22</f>
        <v>64</v>
      </c>
      <c r="M22" s="188">
        <f>'Δ. ΕΦ. ΑΘΗΝΩΝ'!M22+'Δ. ΕΦ. ΘΕΣΣΑΛΟΝΙΚΗΣ'!M22+'Δ. ΕΦ. ΙΩΑΝΝΙΝΩΝ'!M22+'Δ. ΕΦ. ΚΟΜΟΤΗΝΗΣ'!M22+'Δ. ΕΦ. ΛΑΡΙΣΑΣ'!M22+'Δ. ΕΦ. ΠΑΤΡΩΝ'!M22+'Δ. ΕΦ.ΠΕΙΡΑΙΩΣ'!M22+'Δ. ΕΦ. ΤΡΙΠΟΛΗΣ'!M22+'Δ. ΕΦ.ΧΑΝΙΩΝ'!M22</f>
        <v>51</v>
      </c>
      <c r="N22" s="188">
        <f>'Δ. ΕΦ. ΑΘΗΝΩΝ'!N22+'Δ. ΕΦ. ΘΕΣΣΑΛΟΝΙΚΗΣ'!N22+'Δ. ΕΦ. ΙΩΑΝΝΙΝΩΝ'!N22+'Δ. ΕΦ. ΚΟΜΟΤΗΝΗΣ'!N22+'Δ. ΕΦ. ΛΑΡΙΣΑΣ'!N22+'Δ. ΕΦ. ΠΑΤΡΩΝ'!N22+'Δ. ΕΦ.ΠΕΙΡΑΙΩΣ'!N22+'Δ. ΕΦ. ΤΡΙΠΟΛΗΣ'!N22+'Δ. ΕΦ.ΧΑΝΙΩΝ'!N22</f>
        <v>34</v>
      </c>
      <c r="O22" s="188">
        <f>'Δ. ΕΦ. ΑΘΗΝΩΝ'!O22+'Δ. ΕΦ. ΘΕΣΣΑΛΟΝΙΚΗΣ'!O22+'Δ. ΕΦ. ΙΩΑΝΝΙΝΩΝ'!O22+'Δ. ΕΦ. ΚΟΜΟΤΗΝΗΣ'!O22+'Δ. ΕΦ. ΛΑΡΙΣΑΣ'!O22+'Δ. ΕΦ. ΠΑΤΡΩΝ'!O22+'Δ. ΕΦ.ΠΕΙΡΑΙΩΣ'!O22+'Δ. ΕΦ. ΤΡΙΠΟΛΗΣ'!O22+'Δ. ΕΦ.ΧΑΝΙΩΝ'!O22</f>
        <v>9</v>
      </c>
      <c r="P22" s="188">
        <f>'Δ. ΕΦ. ΑΘΗΝΩΝ'!P22+'Δ. ΕΦ. ΘΕΣΣΑΛΟΝΙΚΗΣ'!P22+'Δ. ΕΦ. ΙΩΑΝΝΙΝΩΝ'!P22+'Δ. ΕΦ. ΚΟΜΟΤΗΝΗΣ'!P22+'Δ. ΕΦ. ΛΑΡΙΣΑΣ'!P22+'Δ. ΕΦ. ΠΑΤΡΩΝ'!P22+'Δ. ΕΦ.ΠΕΙΡΑΙΩΣ'!P22+'Δ. ΕΦ. ΤΡΙΠΟΛΗΣ'!P22+'Δ. ΕΦ.ΧΑΝΙΩΝ'!P22</f>
        <v>158</v>
      </c>
    </row>
    <row r="23" spans="1:17" ht="20.100000000000001" customHeight="1" x14ac:dyDescent="0.2">
      <c r="A23" s="12" t="s">
        <v>17</v>
      </c>
      <c r="B23" s="188">
        <f>'Δ. ΕΦ. ΑΘΗΝΩΝ'!B23+'Δ. ΕΦ. ΘΕΣΣΑΛΟΝΙΚΗΣ'!B23+'Δ. ΕΦ. ΙΩΑΝΝΙΝΩΝ'!B23+'Δ. ΕΦ. ΚΟΜΟΤΗΝΗΣ'!B23+'Δ. ΕΦ. ΛΑΡΙΣΑΣ'!B23+'Δ. ΕΦ. ΠΑΤΡΩΝ'!B23+'Δ. ΕΦ.ΠΕΙΡΑΙΩΣ'!B23+'Δ. ΕΦ. ΤΡΙΠΟΛΗΣ'!B23+'Δ. ΕΦ.ΧΑΝΙΩΝ'!B23</f>
        <v>484</v>
      </c>
      <c r="C23" s="188">
        <f>'Δ. ΕΦ. ΑΘΗΝΩΝ'!C23+'Δ. ΕΦ. ΘΕΣΣΑΛΟΝΙΚΗΣ'!C23+'Δ. ΕΦ. ΙΩΑΝΝΙΝΩΝ'!C23+'Δ. ΕΦ. ΚΟΜΟΤΗΝΗΣ'!C23+'Δ. ΕΦ. ΛΑΡΙΣΑΣ'!C23+'Δ. ΕΦ. ΠΑΤΡΩΝ'!C23+'Δ. ΕΦ.ΠΕΙΡΑΙΩΣ'!C23+'Δ. ΕΦ. ΤΡΙΠΟΛΗΣ'!C23+'Δ. ΕΦ.ΧΑΝΙΩΝ'!C23</f>
        <v>932</v>
      </c>
      <c r="D23" s="188">
        <f>'Δ. ΕΦ. ΑΘΗΝΩΝ'!D23+'Δ. ΕΦ. ΘΕΣΣΑΛΟΝΙΚΗΣ'!D23+'Δ. ΕΦ. ΙΩΑΝΝΙΝΩΝ'!D23+'Δ. ΕΦ. ΚΟΜΟΤΗΝΗΣ'!D23+'Δ. ΕΦ. ΛΑΡΙΣΑΣ'!D23+'Δ. ΕΦ. ΠΑΤΡΩΝ'!D23+'Δ. ΕΦ.ΠΕΙΡΑΙΩΣ'!D23+'Δ. ΕΦ. ΤΡΙΠΟΛΗΣ'!D23+'Δ. ΕΦ.ΧΑΝΙΩΝ'!D23</f>
        <v>3326</v>
      </c>
      <c r="E23" s="188">
        <f>'Δ. ΕΦ. ΑΘΗΝΩΝ'!E23+'Δ. ΕΦ. ΘΕΣΣΑΛΟΝΙΚΗΣ'!E23+'Δ. ΕΦ. ΙΩΑΝΝΙΝΩΝ'!E23+'Δ. ΕΦ. ΚΟΜΟΤΗΝΗΣ'!E23+'Δ. ΕΦ. ΛΑΡΙΣΑΣ'!E23+'Δ. ΕΦ. ΠΑΤΡΩΝ'!E23+'Δ. ΕΦ.ΠΕΙΡΑΙΩΣ'!E23+'Δ. ΕΦ. ΤΡΙΠΟΛΗΣ'!E23+'Δ. ΕΦ.ΧΑΝΙΩΝ'!E23</f>
        <v>4652</v>
      </c>
      <c r="F23" s="188">
        <f>'Δ. ΕΦ. ΑΘΗΝΩΝ'!F23+'Δ. ΕΦ. ΘΕΣΣΑΛΟΝΙΚΗΣ'!F23+'Δ. ΕΦ. ΙΩΑΝΝΙΝΩΝ'!F23+'Δ. ΕΦ. ΚΟΜΟΤΗΝΗΣ'!F23+'Δ. ΕΦ. ΛΑΡΙΣΑΣ'!F23+'Δ. ΕΦ. ΠΑΤΡΩΝ'!F23+'Δ. ΕΦ.ΠΕΙΡΑΙΩΣ'!F23+'Δ. ΕΦ. ΤΡΙΠΟΛΗΣ'!F23+'Δ. ΕΦ.ΧΑΝΙΩΝ'!F23</f>
        <v>9394</v>
      </c>
      <c r="G23" s="188">
        <f>'Δ. ΕΦ. ΑΘΗΝΩΝ'!G23+'Δ. ΕΦ. ΘΕΣΣΑΛΟΝΙΚΗΣ'!G23+'Δ. ΕΦ. ΙΩΑΝΝΙΝΩΝ'!G23+'Δ. ΕΦ. ΚΟΜΟΤΗΝΗΣ'!G23+'Δ. ΕΦ. ΛΑΡΙΣΑΣ'!G23+'Δ. ΕΦ. ΠΑΤΡΩΝ'!G23+'Δ. ΕΦ.ΠΕΙΡΑΙΩΣ'!G23+'Δ. ΕΦ. ΤΡΙΠΟΛΗΣ'!G23+'Δ. ΕΦ.ΧΑΝΙΩΝ'!G23</f>
        <v>1450</v>
      </c>
      <c r="H23" s="188">
        <f>'Δ. ΕΦ. ΑΘΗΝΩΝ'!H23+'Δ. ΕΦ. ΘΕΣΣΑΛΟΝΙΚΗΣ'!H23+'Δ. ΕΦ. ΙΩΑΝΝΙΝΩΝ'!H23+'Δ. ΕΦ. ΚΟΜΟΤΗΝΗΣ'!H23+'Δ. ΕΦ. ΛΑΡΙΣΑΣ'!H23+'Δ. ΕΦ. ΠΑΤΡΩΝ'!H23+'Δ. ΕΦ.ΠΕΙΡΑΙΩΣ'!H23+'Δ. ΕΦ. ΤΡΙΠΟΛΗΣ'!H23+'Δ. ΕΦ.ΧΑΝΙΩΝ'!H23</f>
        <v>2424</v>
      </c>
      <c r="I23" s="188">
        <f>'Δ. ΕΦ. ΑΘΗΝΩΝ'!I23+'Δ. ΕΦ. ΘΕΣΣΑΛΟΝΙΚΗΣ'!I23+'Δ. ΕΦ. ΙΩΑΝΝΙΝΩΝ'!I23+'Δ. ΕΦ. ΚΟΜΟΤΗΝΗΣ'!I23+'Δ. ΕΦ. ΛΑΡΙΣΑΣ'!I23+'Δ. ΕΦ. ΠΑΤΡΩΝ'!I23+'Δ. ΕΦ.ΠΕΙΡΑΙΩΣ'!I23+'Δ. ΕΦ. ΤΡΙΠΟΛΗΣ'!I23+'Δ. ΕΦ.ΧΑΝΙΩΝ'!I23</f>
        <v>4168</v>
      </c>
      <c r="J23" s="188">
        <f>'Δ. ΕΦ. ΑΘΗΝΩΝ'!J23+'Δ. ΕΦ. ΘΕΣΣΑΛΟΝΙΚΗΣ'!J23+'Δ. ΕΦ. ΙΩΑΝΝΙΝΩΝ'!J23+'Δ. ΕΦ. ΚΟΜΟΤΗΝΗΣ'!J23+'Δ. ΕΦ. ΛΑΡΙΣΑΣ'!J23+'Δ. ΕΦ. ΠΑΤΡΩΝ'!J23+'Δ. ΕΦ.ΠΕΙΡΑΙΩΣ'!J23+'Δ. ΕΦ. ΤΡΙΠΟΛΗΣ'!J23+'Δ. ΕΦ.ΧΑΝΙΩΝ'!J23</f>
        <v>2117</v>
      </c>
      <c r="K23" s="188">
        <f>'Δ. ΕΦ. ΑΘΗΝΩΝ'!K23+'Δ. ΕΦ. ΘΕΣΣΑΛΟΝΙΚΗΣ'!K23+'Δ. ΕΦ. ΙΩΑΝΝΙΝΩΝ'!K23+'Δ. ΕΦ. ΚΟΜΟΤΗΝΗΣ'!K23+'Δ. ΕΦ. ΛΑΡΙΣΑΣ'!K23+'Δ. ΕΦ. ΠΑΤΡΩΝ'!K23+'Δ. ΕΦ.ΠΕΙΡΑΙΩΣ'!K23+'Δ. ΕΦ. ΤΡΙΠΟΛΗΣ'!K23+'Δ. ΕΦ.ΧΑΝΙΩΝ'!K23</f>
        <v>10159</v>
      </c>
      <c r="L23" s="188">
        <f>'Δ. ΕΦ. ΑΘΗΝΩΝ'!L23+'Δ. ΕΦ. ΘΕΣΣΑΛΟΝΙΚΗΣ'!L23+'Δ. ΕΦ. ΙΩΑΝΝΙΝΩΝ'!L23+'Δ. ΕΦ. ΚΟΜΟΤΗΝΗΣ'!L23+'Δ. ΕΦ. ΛΑΡΙΣΑΣ'!L23+'Δ. ΕΦ. ΠΑΤΡΩΝ'!L23+'Δ. ΕΦ.ΠΕΙΡΑΙΩΣ'!L23+'Δ. ΕΦ. ΤΡΙΠΟΛΗΣ'!L23+'Δ. ΕΦ.ΧΑΝΙΩΝ'!L23</f>
        <v>1916</v>
      </c>
      <c r="M23" s="188">
        <f>'Δ. ΕΦ. ΑΘΗΝΩΝ'!M23+'Δ. ΕΦ. ΘΕΣΣΑΛΟΝΙΚΗΣ'!M23+'Δ. ΕΦ. ΙΩΑΝΝΙΝΩΝ'!M23+'Δ. ΕΦ. ΚΟΜΟΤΗΝΗΣ'!M23+'Δ. ΕΦ. ΛΑΡΙΣΑΣ'!M23+'Δ. ΕΦ. ΠΑΤΡΩΝ'!M23+'Δ. ΕΦ.ΠΕΙΡΑΙΩΣ'!M23+'Δ. ΕΦ. ΤΡΙΠΟΛΗΣ'!M23+'Δ. ΕΦ.ΧΑΝΙΩΝ'!M23</f>
        <v>2723</v>
      </c>
      <c r="N23" s="188">
        <f>'Δ. ΕΦ. ΑΘΗΝΩΝ'!N23+'Δ. ΕΦ. ΘΕΣΣΑΛΟΝΙΚΗΣ'!N23+'Δ. ΕΦ. ΙΩΑΝΝΙΝΩΝ'!N23+'Δ. ΕΦ. ΚΟΜΟΤΗΝΗΣ'!N23+'Δ. ΕΦ. ΛΑΡΙΣΑΣ'!N23+'Δ. ΕΦ. ΠΑΤΡΩΝ'!N23+'Δ. ΕΦ.ΠΕΙΡΑΙΩΣ'!N23+'Δ. ΕΦ. ΤΡΙΠΟΛΗΣ'!N23+'Δ. ΕΦ.ΧΑΝΙΩΝ'!N23</f>
        <v>1638</v>
      </c>
      <c r="O23" s="188">
        <f>'Δ. ΕΦ. ΑΘΗΝΩΝ'!O23+'Δ. ΕΦ. ΘΕΣΣΑΛΟΝΙΚΗΣ'!O23+'Δ. ΕΦ. ΙΩΑΝΝΙΝΩΝ'!O23+'Δ. ΕΦ. ΚΟΜΟΤΗΝΗΣ'!O23+'Δ. ΕΦ. ΛΑΡΙΣΑΣ'!O23+'Δ. ΕΦ. ΠΑΤΡΩΝ'!O23+'Δ. ΕΦ.ΠΕΙΡΑΙΩΣ'!O23+'Δ. ΕΦ. ΤΡΙΠΟΛΗΣ'!O23+'Δ. ΕΦ.ΧΑΝΙΩΝ'!O23</f>
        <v>479</v>
      </c>
      <c r="P23" s="188">
        <f>'Δ. ΕΦ. ΑΘΗΝΩΝ'!P23+'Δ. ΕΦ. ΘΕΣΣΑΛΟΝΙΚΗΣ'!P23+'Δ. ΕΦ. ΙΩΑΝΝΙΝΩΝ'!P23+'Δ. ΕΦ. ΚΟΜΟΤΗΝΗΣ'!P23+'Δ. ΕΦ. ΛΑΡΙΣΑΣ'!P23+'Δ. ΕΦ. ΠΑΤΡΩΝ'!P23+'Δ. ΕΦ.ΠΕΙΡΑΙΩΣ'!P23+'Δ. ΕΦ. ΤΡΙΠΟΛΗΣ'!P23+'Δ. ΕΦ.ΧΑΝΙΩΝ'!P23</f>
        <v>6756</v>
      </c>
    </row>
    <row r="24" spans="1:17" ht="20.100000000000001" customHeight="1" x14ac:dyDescent="0.2">
      <c r="A24" s="15" t="s">
        <v>7</v>
      </c>
      <c r="B24" s="188">
        <f>'Δ. ΕΦ. ΑΘΗΝΩΝ'!B24+'Δ. ΕΦ. ΘΕΣΣΑΛΟΝΙΚΗΣ'!B24+'Δ. ΕΦ. ΙΩΑΝΝΙΝΩΝ'!B24+'Δ. ΕΦ. ΚΟΜΟΤΗΝΗΣ'!B24+'Δ. ΕΦ. ΛΑΡΙΣΑΣ'!B24+'Δ. ΕΦ. ΠΑΤΡΩΝ'!B24+'Δ. ΕΦ.ΠΕΙΡΑΙΩΣ'!B24+'Δ. ΕΦ. ΤΡΙΠΟΛΗΣ'!B24+'Δ. ΕΦ.ΧΑΝΙΩΝ'!B24</f>
        <v>593</v>
      </c>
      <c r="C24" s="188">
        <f>'Δ. ΕΦ. ΑΘΗΝΩΝ'!C24+'Δ. ΕΦ. ΘΕΣΣΑΛΟΝΙΚΗΣ'!C24+'Δ. ΕΦ. ΙΩΑΝΝΙΝΩΝ'!C24+'Δ. ΕΦ. ΚΟΜΟΤΗΝΗΣ'!C24+'Δ. ΕΦ. ΛΑΡΙΣΑΣ'!C24+'Δ. ΕΦ. ΠΑΤΡΩΝ'!C24+'Δ. ΕΦ.ΠΕΙΡΑΙΩΣ'!C24+'Δ. ΕΦ. ΤΡΙΠΟΛΗΣ'!C24+'Δ. ΕΦ.ΧΑΝΙΩΝ'!C24</f>
        <v>1080</v>
      </c>
      <c r="D24" s="188">
        <f>'Δ. ΕΦ. ΑΘΗΝΩΝ'!D24+'Δ. ΕΦ. ΘΕΣΣΑΛΟΝΙΚΗΣ'!D24+'Δ. ΕΦ. ΙΩΑΝΝΙΝΩΝ'!D24+'Δ. ΕΦ. ΚΟΜΟΤΗΝΗΣ'!D24+'Δ. ΕΦ. ΛΑΡΙΣΑΣ'!D24+'Δ. ΕΦ. ΠΑΤΡΩΝ'!D24+'Δ. ΕΦ.ΠΕΙΡΑΙΩΣ'!D24+'Δ. ΕΦ. ΤΡΙΠΟΛΗΣ'!D24+'Δ. ΕΦ.ΧΑΝΙΩΝ'!D24</f>
        <v>3925</v>
      </c>
      <c r="E24" s="188">
        <f>'Δ. ΕΦ. ΑΘΗΝΩΝ'!E24+'Δ. ΕΦ. ΘΕΣΣΑΛΟΝΙΚΗΣ'!E24+'Δ. ΕΦ. ΙΩΑΝΝΙΝΩΝ'!E24+'Δ. ΕΦ. ΚΟΜΟΤΗΝΗΣ'!E24+'Δ. ΕΦ. ΛΑΡΙΣΑΣ'!E24+'Δ. ΕΦ. ΠΑΤΡΩΝ'!E24+'Δ. ΕΦ.ΠΕΙΡΑΙΩΣ'!E24+'Δ. ΕΦ. ΤΡΙΠΟΛΗΣ'!E24+'Δ. ΕΦ.ΧΑΝΙΩΝ'!E24</f>
        <v>5838</v>
      </c>
      <c r="F24" s="188">
        <f>'Δ. ΕΦ. ΑΘΗΝΩΝ'!F24+'Δ. ΕΦ. ΘΕΣΣΑΛΟΝΙΚΗΣ'!F24+'Δ. ΕΦ. ΙΩΑΝΝΙΝΩΝ'!F24+'Δ. ΕΦ. ΚΟΜΟΤΗΝΗΣ'!F24+'Δ. ΕΦ. ΛΑΡΙΣΑΣ'!F24+'Δ. ΕΦ. ΠΑΤΡΩΝ'!F24+'Δ. ΕΦ.ΠΕΙΡΑΙΩΣ'!F24+'Δ. ΕΦ. ΤΡΙΠΟΛΗΣ'!F24+'Δ. ΕΦ.ΧΑΝΙΩΝ'!F24</f>
        <v>11436</v>
      </c>
      <c r="G24" s="188">
        <f>'Δ. ΕΦ. ΑΘΗΝΩΝ'!G24+'Δ. ΕΦ. ΘΕΣΣΑΛΟΝΙΚΗΣ'!G24+'Δ. ΕΦ. ΙΩΑΝΝΙΝΩΝ'!G24+'Δ. ΕΦ. ΚΟΜΟΤΗΝΗΣ'!G24+'Δ. ΕΦ. ΛΑΡΙΣΑΣ'!G24+'Δ. ΕΦ. ΠΑΤΡΩΝ'!G24+'Δ. ΕΦ.ΠΕΙΡΑΙΩΣ'!G24+'Δ. ΕΦ. ΤΡΙΠΟΛΗΣ'!G24+'Δ. ΕΦ.ΧΑΝΙΩΝ'!G24</f>
        <v>1873</v>
      </c>
      <c r="H24" s="188">
        <f>'Δ. ΕΦ. ΑΘΗΝΩΝ'!H24+'Δ. ΕΦ. ΘΕΣΣΑΛΟΝΙΚΗΣ'!H24+'Δ. ΕΦ. ΙΩΑΝΝΙΝΩΝ'!H24+'Δ. ΕΦ. ΚΟΜΟΤΗΝΗΣ'!H24+'Δ. ΕΦ. ΛΑΡΙΣΑΣ'!H24+'Δ. ΕΦ. ΠΑΤΡΩΝ'!H24+'Δ. ΕΦ.ΠΕΙΡΑΙΩΣ'!H24+'Δ. ΕΦ. ΤΡΙΠΟΛΗΣ'!H24+'Δ. ΕΦ.ΧΑΝΙΩΝ'!H24</f>
        <v>2927</v>
      </c>
      <c r="I24" s="188">
        <f>'Δ. ΕΦ. ΑΘΗΝΩΝ'!I24+'Δ. ΕΦ. ΘΕΣΣΑΛΟΝΙΚΗΣ'!I24+'Δ. ΕΦ. ΙΩΑΝΝΙΝΩΝ'!I24+'Δ. ΕΦ. ΚΟΜΟΤΗΝΗΣ'!I24+'Δ. ΕΦ. ΛΑΡΙΣΑΣ'!I24+'Δ. ΕΦ. ΠΑΤΡΩΝ'!I24+'Δ. ΕΦ.ΠΕΙΡΑΙΩΣ'!I24+'Δ. ΕΦ. ΤΡΙΠΟΛΗΣ'!I24+'Δ. ΕΦ.ΧΑΝΙΩΝ'!I24</f>
        <v>4901</v>
      </c>
      <c r="J24" s="188">
        <f>'Δ. ΕΦ. ΑΘΗΝΩΝ'!J24+'Δ. ΕΦ. ΘΕΣΣΑΛΟΝΙΚΗΣ'!J24+'Δ. ΕΦ. ΙΩΑΝΝΙΝΩΝ'!J24+'Δ. ΕΦ. ΚΟΜΟΤΗΝΗΣ'!J24+'Δ. ΕΦ. ΛΑΡΙΣΑΣ'!J24+'Δ. ΕΦ. ΠΑΤΡΩΝ'!J24+'Δ. ΕΦ.ΠΕΙΡΑΙΩΣ'!J24+'Δ. ΕΦ. ΤΡΙΠΟΛΗΣ'!J24+'Δ. ΕΦ.ΧΑΝΙΩΝ'!J24</f>
        <v>2608</v>
      </c>
      <c r="K24" s="188">
        <f>'Δ. ΕΦ. ΑΘΗΝΩΝ'!K24+'Δ. ΕΦ. ΘΕΣΣΑΛΟΝΙΚΗΣ'!K24+'Δ. ΕΦ. ΙΩΑΝΝΙΝΩΝ'!K24+'Δ. ΕΦ. ΚΟΜΟΤΗΝΗΣ'!K24+'Δ. ΕΦ. ΛΑΡΙΣΑΣ'!K24+'Δ. ΕΦ. ΠΑΤΡΩΝ'!K24+'Δ. ΕΦ.ΠΕΙΡΑΙΩΣ'!K24+'Δ. ΕΦ. ΤΡΙΠΟΛΗΣ'!K24+'Δ. ΕΦ.ΧΑΝΙΩΝ'!K24</f>
        <v>12309</v>
      </c>
      <c r="L24" s="188">
        <f>'Δ. ΕΦ. ΑΘΗΝΩΝ'!L24+'Δ. ΕΦ. ΘΕΣΣΑΛΟΝΙΚΗΣ'!L24+'Δ. ΕΦ. ΙΩΑΝΝΙΝΩΝ'!L24+'Δ. ΕΦ. ΚΟΜΟΤΗΝΗΣ'!L24+'Δ. ΕΦ. ΛΑΡΙΣΑΣ'!L24+'Δ. ΕΦ. ΠΑΤΡΩΝ'!L24+'Δ. ΕΦ.ΠΕΙΡΑΙΩΣ'!L24+'Δ. ΕΦ. ΤΡΙΠΟΛΗΣ'!L24+'Δ. ΕΦ.ΧΑΝΙΩΝ'!L24</f>
        <v>2352</v>
      </c>
      <c r="M24" s="188">
        <f>'Δ. ΕΦ. ΑΘΗΝΩΝ'!M24+'Δ. ΕΦ. ΘΕΣΣΑΛΟΝΙΚΗΣ'!M24+'Δ. ΕΦ. ΙΩΑΝΝΙΝΩΝ'!M24+'Δ. ΕΦ. ΚΟΜΟΤΗΝΗΣ'!M24+'Δ. ΕΦ. ΛΑΡΙΣΑΣ'!M24+'Δ. ΕΦ. ΠΑΤΡΩΝ'!M24+'Δ. ΕΦ.ΠΕΙΡΑΙΩΣ'!M24+'Δ. ΕΦ. ΤΡΙΠΟΛΗΣ'!M24+'Δ. ΕΦ.ΧΑΝΙΩΝ'!M24</f>
        <v>3164</v>
      </c>
      <c r="N24" s="188">
        <f>'Δ. ΕΦ. ΑΘΗΝΩΝ'!N24+'Δ. ΕΦ. ΘΕΣΣΑΛΟΝΙΚΗΣ'!N24+'Δ. ΕΦ. ΙΩΑΝΝΙΝΩΝ'!N24+'Δ. ΕΦ. ΚΟΜΟΤΗΝΗΣ'!N24+'Δ. ΕΦ. ΛΑΡΙΣΑΣ'!N24+'Δ. ΕΦ. ΠΑΤΡΩΝ'!N24+'Δ. ΕΦ.ΠΕΙΡΑΙΩΣ'!N24+'Δ. ΕΦ. ΤΡΙΠΟΛΗΣ'!N24+'Δ. ΕΦ.ΧΑΝΙΩΝ'!N24</f>
        <v>2037</v>
      </c>
      <c r="O24" s="188">
        <f>'Δ. ΕΦ. ΑΘΗΝΩΝ'!O24+'Δ. ΕΦ. ΘΕΣΣΑΛΟΝΙΚΗΣ'!O24+'Δ. ΕΦ. ΙΩΑΝΝΙΝΩΝ'!O24+'Δ. ΕΦ. ΚΟΜΟΤΗΝΗΣ'!O24+'Δ. ΕΦ. ΛΑΡΙΣΑΣ'!O24+'Δ. ΕΦ. ΠΑΤΡΩΝ'!O24+'Δ. ΕΦ.ΠΕΙΡΑΙΩΣ'!O24+'Δ. ΕΦ. ΤΡΙΠΟΛΗΣ'!O24+'Δ. ΕΦ.ΧΑΝΙΩΝ'!O24</f>
        <v>579</v>
      </c>
      <c r="P24" s="188">
        <f>'Δ. ΕΦ. ΑΘΗΝΩΝ'!P24+'Δ. ΕΦ. ΘΕΣΣΑΛΟΝΙΚΗΣ'!P24+'Δ. ΕΦ. ΙΩΑΝΝΙΝΩΝ'!P24+'Δ. ΕΦ. ΚΟΜΟΤΗΝΗΣ'!P24+'Δ. ΕΦ. ΛΑΡΙΣΑΣ'!P24+'Δ. ΕΦ. ΠΑΤΡΩΝ'!P24+'Δ. ΕΦ.ΠΕΙΡΑΙΩΣ'!P24+'Δ. ΕΦ. ΤΡΙΠΟΛΗΣ'!P24+'Δ. ΕΦ.ΧΑΝΙΩΝ'!P24</f>
        <v>8132</v>
      </c>
    </row>
    <row r="25" spans="1:17" ht="113.25" customHeight="1" thickBot="1" x14ac:dyDescent="0.25">
      <c r="A25" s="248" t="s">
        <v>29</v>
      </c>
      <c r="B25" s="249"/>
      <c r="C25" s="249"/>
      <c r="D25" s="249"/>
      <c r="E25" s="8">
        <f>'Δ. ΕΦ. ΑΘΗΝΩΝ'!E25+'Δ. ΕΦ. ΘΕΣΣΑΛΟΝΙΚΗΣ'!E25+'Δ. ΕΦ. ΙΩΑΝΝΙΝΩΝ'!E25+'Δ. ΕΦ. ΚΟΜΟΤΗΝΗΣ'!E25+'Δ. ΕΦ. ΛΑΡΙΣΑΣ'!E25+'Δ. ΕΦ. ΠΑΤΡΩΝ'!E25+'Δ. ΕΦ.ΠΕΙΡΑΙΩΣ'!E25+'Δ. ΕΦ. ΤΡΙΠΟΛΗΣ'!E25+'Δ. ΕΦ.ΧΑΝΙΩΝ'!E25</f>
        <v>10</v>
      </c>
      <c r="F25" s="250" t="s">
        <v>23</v>
      </c>
      <c r="G25" s="250"/>
      <c r="H25" s="26"/>
      <c r="I25" s="250" t="s">
        <v>173</v>
      </c>
      <c r="J25" s="251"/>
      <c r="K25" s="27" t="s">
        <v>15</v>
      </c>
      <c r="L25" s="28"/>
      <c r="M25" s="29" t="s">
        <v>16</v>
      </c>
      <c r="N25" s="29"/>
      <c r="O25" s="30"/>
      <c r="P25" s="31"/>
      <c r="Q25" s="32"/>
    </row>
    <row r="26" spans="1:17" ht="42" customHeight="1" thickTop="1" thickBot="1" x14ac:dyDescent="0.25">
      <c r="A26" s="253" t="s">
        <v>24</v>
      </c>
      <c r="B26" s="254"/>
      <c r="C26" s="255"/>
      <c r="D26" s="33"/>
      <c r="E26" s="50" t="s">
        <v>25</v>
      </c>
      <c r="F26" s="35" t="s">
        <v>26</v>
      </c>
      <c r="G26" s="36" t="s">
        <v>27</v>
      </c>
      <c r="H26" s="37"/>
      <c r="I26" s="252"/>
      <c r="J26" s="252"/>
      <c r="K26" s="121"/>
      <c r="L26" s="38"/>
      <c r="M26" s="8"/>
      <c r="N26" s="262"/>
      <c r="O26" s="39"/>
      <c r="P26" s="40"/>
    </row>
    <row r="27" spans="1:17" ht="20.100000000000001" customHeight="1" thickTop="1" thickBot="1" x14ac:dyDescent="0.25">
      <c r="A27" s="256"/>
      <c r="B27" s="257"/>
      <c r="C27" s="258"/>
      <c r="D27" s="41"/>
      <c r="E27" s="8"/>
      <c r="F27" s="188"/>
      <c r="G27" s="188"/>
      <c r="H27" s="37"/>
      <c r="I27" s="252"/>
      <c r="J27" s="252"/>
      <c r="K27" s="125"/>
      <c r="L27" s="44"/>
      <c r="M27" s="45"/>
      <c r="N27" s="263"/>
      <c r="O27" s="39"/>
      <c r="P27" s="40"/>
    </row>
    <row r="28" spans="1:17" ht="20.100000000000001" customHeight="1" thickTop="1" thickBot="1" x14ac:dyDescent="0.25">
      <c r="A28" s="256"/>
      <c r="B28" s="257"/>
      <c r="C28" s="258"/>
      <c r="D28" s="41"/>
      <c r="E28" s="188"/>
      <c r="F28" s="188"/>
      <c r="G28" s="188"/>
      <c r="H28" s="37"/>
      <c r="I28" s="47"/>
      <c r="J28" s="47"/>
      <c r="K28" s="48"/>
      <c r="L28" s="48"/>
      <c r="M28" s="49"/>
      <c r="N28" s="37"/>
      <c r="O28" s="39"/>
      <c r="P28" s="40"/>
    </row>
    <row r="29" spans="1:17" ht="20.100000000000001" customHeight="1" thickTop="1" thickBot="1" x14ac:dyDescent="0.25">
      <c r="A29" s="256"/>
      <c r="B29" s="257"/>
      <c r="C29" s="258"/>
      <c r="D29" s="41"/>
      <c r="E29" s="188"/>
      <c r="F29" s="188"/>
      <c r="G29" s="188"/>
      <c r="H29" s="37"/>
      <c r="I29" s="264" t="s">
        <v>174</v>
      </c>
      <c r="J29" s="264"/>
      <c r="K29" s="37"/>
      <c r="L29" s="37"/>
      <c r="M29" s="37"/>
      <c r="N29" s="37"/>
      <c r="O29" s="39"/>
      <c r="P29" s="40"/>
    </row>
    <row r="30" spans="1:17" ht="20.100000000000001" customHeight="1" thickTop="1" thickBot="1" x14ac:dyDescent="0.25">
      <c r="A30" s="256"/>
      <c r="B30" s="257"/>
      <c r="C30" s="258"/>
      <c r="D30" s="41"/>
      <c r="E30" s="188"/>
      <c r="F30" s="188"/>
      <c r="G30" s="188"/>
      <c r="H30" s="37"/>
      <c r="I30" s="265"/>
      <c r="J30" s="265"/>
      <c r="K30" s="51" t="s">
        <v>15</v>
      </c>
      <c r="L30" s="52"/>
      <c r="M30" s="53" t="s">
        <v>16</v>
      </c>
      <c r="N30" s="54"/>
      <c r="O30" s="39"/>
      <c r="P30" s="40"/>
    </row>
    <row r="31" spans="1:17" ht="20.100000000000001" customHeight="1" thickTop="1" thickBot="1" x14ac:dyDescent="0.25">
      <c r="A31" s="256"/>
      <c r="B31" s="257"/>
      <c r="C31" s="258"/>
      <c r="D31" s="41"/>
      <c r="E31" s="188"/>
      <c r="F31" s="188"/>
      <c r="G31" s="188"/>
      <c r="H31" s="37"/>
      <c r="I31" s="265"/>
      <c r="J31" s="265"/>
      <c r="K31" s="8"/>
      <c r="L31" s="69"/>
      <c r="M31" s="8"/>
      <c r="N31" s="56"/>
      <c r="O31" s="39"/>
      <c r="P31" s="40"/>
    </row>
    <row r="32" spans="1:17" ht="20.100000000000001" customHeight="1" thickTop="1" thickBot="1" x14ac:dyDescent="0.25">
      <c r="A32" s="256"/>
      <c r="B32" s="257"/>
      <c r="C32" s="258"/>
      <c r="D32" s="41"/>
      <c r="E32" s="188"/>
      <c r="F32" s="188"/>
      <c r="G32" s="188"/>
      <c r="H32" s="37"/>
      <c r="I32" s="265"/>
      <c r="J32" s="265"/>
      <c r="K32" s="55"/>
      <c r="L32" s="56"/>
      <c r="M32" s="55"/>
      <c r="N32" s="56"/>
      <c r="O32" s="39"/>
      <c r="P32" s="40"/>
    </row>
    <row r="33" spans="1:16" ht="20.100000000000001" customHeight="1" thickTop="1" thickBot="1" x14ac:dyDescent="0.25">
      <c r="A33" s="256"/>
      <c r="B33" s="257"/>
      <c r="C33" s="258"/>
      <c r="D33" s="41"/>
      <c r="E33" s="188"/>
      <c r="F33" s="188"/>
      <c r="G33" s="188"/>
      <c r="H33" s="37"/>
      <c r="I33" s="265"/>
      <c r="J33" s="265"/>
      <c r="K33" s="37"/>
      <c r="L33" s="37"/>
      <c r="M33" s="37"/>
      <c r="N33" s="37"/>
      <c r="O33" s="39"/>
      <c r="P33" s="40"/>
    </row>
    <row r="34" spans="1:16" ht="20.100000000000001" customHeight="1" thickTop="1" thickBot="1" x14ac:dyDescent="0.25">
      <c r="A34" s="256"/>
      <c r="B34" s="257"/>
      <c r="C34" s="258"/>
      <c r="D34" s="41"/>
      <c r="E34" s="188"/>
      <c r="F34" s="188"/>
      <c r="G34" s="188"/>
      <c r="H34" s="37"/>
      <c r="I34" s="265"/>
      <c r="J34" s="265"/>
      <c r="K34" s="37"/>
      <c r="L34" s="37"/>
      <c r="M34" s="37"/>
      <c r="N34" s="37"/>
      <c r="O34" s="39"/>
      <c r="P34" s="40"/>
    </row>
    <row r="35" spans="1:16" ht="20.100000000000001" customHeight="1" thickTop="1" thickBot="1" x14ac:dyDescent="0.25">
      <c r="A35" s="256"/>
      <c r="B35" s="257"/>
      <c r="C35" s="258"/>
      <c r="D35" s="41"/>
      <c r="E35" s="188"/>
      <c r="F35" s="188"/>
      <c r="G35" s="188"/>
      <c r="H35" s="37"/>
      <c r="I35" s="265"/>
      <c r="J35" s="265"/>
      <c r="K35" s="37"/>
      <c r="L35" s="37"/>
      <c r="M35" s="37"/>
      <c r="N35" s="37"/>
      <c r="O35" s="39"/>
      <c r="P35" s="40"/>
    </row>
    <row r="36" spans="1:16" ht="20.100000000000001" customHeight="1" thickTop="1" thickBot="1" x14ac:dyDescent="0.25">
      <c r="A36" s="256"/>
      <c r="B36" s="257"/>
      <c r="C36" s="258"/>
      <c r="D36" s="41"/>
      <c r="E36" s="188"/>
      <c r="F36" s="188"/>
      <c r="G36" s="188"/>
      <c r="H36" s="37"/>
      <c r="I36" s="265"/>
      <c r="J36" s="265"/>
      <c r="K36" s="37"/>
      <c r="L36" s="37"/>
      <c r="M36" s="37"/>
      <c r="N36" s="37"/>
      <c r="O36" s="39"/>
      <c r="P36" s="40"/>
    </row>
    <row r="37" spans="1:16" ht="20.100000000000001" customHeight="1" thickTop="1" thickBot="1" x14ac:dyDescent="0.25">
      <c r="A37" s="259"/>
      <c r="B37" s="260"/>
      <c r="C37" s="261"/>
      <c r="D37" s="59" t="s">
        <v>7</v>
      </c>
      <c r="E37" s="188">
        <f>'Δ. ΕΦ. ΑΘΗΝΩΝ'!E37+'Δ. ΕΦ. ΘΕΣΣΑΛΟΝΙΚΗΣ'!E37+'Δ. ΕΦ. ΙΩΑΝΝΙΝΩΝ'!E37+'Δ. ΕΦ. ΚΟΜΟΤΗΝΗΣ'!E37+'Δ. ΕΦ. ΛΑΡΙΣΑΣ'!E37+'Δ. ΕΦ. ΠΑΤΡΩΝ'!E37+'Δ. ΕΦ.ΠΕΙΡΑΙΩΣ'!E37+'Δ. ΕΦ. ΤΡΙΠΟΛΗΣ'!E37+'Δ. ΕΦ.ΧΑΝΙΩΝ'!E37</f>
        <v>537</v>
      </c>
      <c r="F37" s="188">
        <f>'Δ. ΕΦ. ΑΘΗΝΩΝ'!F37+'Δ. ΕΦ. ΘΕΣΣΑΛΟΝΙΚΗΣ'!F37+'Δ. ΕΦ. ΙΩΑΝΝΙΝΩΝ'!F37+'Δ. ΕΦ. ΚΟΜΟΤΗΝΗΣ'!F37+'Δ. ΕΦ. ΛΑΡΙΣΑΣ'!F37+'Δ. ΕΦ. ΠΑΤΡΩΝ'!F37+'Δ. ΕΦ.ΠΕΙΡΑΙΩΣ'!F37+'Δ. ΕΦ. ΤΡΙΠΟΛΗΣ'!F37+'Δ. ΕΦ.ΧΑΝΙΩΝ'!F37</f>
        <v>120</v>
      </c>
      <c r="G37" s="188">
        <f>'Δ. ΕΦ. ΑΘΗΝΩΝ'!G37+'Δ. ΕΦ. ΘΕΣΣΑΛΟΝΙΚΗΣ'!G37+'Δ. ΕΦ. ΙΩΑΝΝΙΝΩΝ'!G37+'Δ. ΕΦ. ΚΟΜΟΤΗΝΗΣ'!G37+'Δ. ΕΦ. ΛΑΡΙΣΑΣ'!G37+'Δ. ΕΦ. ΠΑΤΡΩΝ'!G37+'Δ. ΕΦ.ΠΕΙΡΑΙΩΣ'!G37+'Δ. ΕΦ. ΤΡΙΠΟΛΗΣ'!G37+'Δ. ΕΦ.ΧΑΝΙΩΝ'!G37</f>
        <v>71</v>
      </c>
      <c r="H37" s="61"/>
      <c r="I37" s="62"/>
      <c r="J37" s="62"/>
      <c r="K37" s="62"/>
      <c r="L37" s="62"/>
      <c r="M37" s="62"/>
      <c r="N37" s="62"/>
      <c r="O37" s="63"/>
      <c r="P37" s="64"/>
    </row>
    <row r="38" spans="1:16" ht="10.5" thickTop="1" x14ac:dyDescent="0.2"/>
  </sheetData>
  <mergeCells count="21">
    <mergeCell ref="B19:F19"/>
    <mergeCell ref="G19:K19"/>
    <mergeCell ref="L19:P19"/>
    <mergeCell ref="A25:D25"/>
    <mergeCell ref="F25:G25"/>
    <mergeCell ref="I25:J27"/>
    <mergeCell ref="A26:C37"/>
    <mergeCell ref="N26:N27"/>
    <mergeCell ref="I29:J36"/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R38"/>
  <sheetViews>
    <sheetView view="pageBreakPreview" zoomScaleNormal="100" zoomScaleSheetLayoutView="100" workbookViewId="0">
      <selection activeCell="A3" sqref="A3"/>
    </sheetView>
  </sheetViews>
  <sheetFormatPr defaultColWidth="9.140625" defaultRowHeight="9.75" x14ac:dyDescent="0.2"/>
  <cols>
    <col min="1" max="1" width="18.42578125" style="1" customWidth="1"/>
    <col min="2" max="2" width="10.710937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269" t="s">
        <v>86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</row>
    <row r="2" spans="1:17" ht="29.25" customHeight="1" x14ac:dyDescent="0.2">
      <c r="A2" s="269" t="s">
        <v>166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</row>
    <row r="3" spans="1:17" ht="22.5" customHeight="1" x14ac:dyDescent="0.2">
      <c r="A3" s="2"/>
      <c r="B3" s="289" t="s">
        <v>0</v>
      </c>
      <c r="C3" s="289"/>
      <c r="D3" s="3"/>
      <c r="E3" s="3"/>
      <c r="F3" s="3"/>
      <c r="G3" s="3"/>
      <c r="H3" s="76" t="s">
        <v>1</v>
      </c>
      <c r="I3" s="117">
        <v>4</v>
      </c>
      <c r="J3" s="6"/>
      <c r="K3" s="4" t="s">
        <v>2</v>
      </c>
      <c r="L3" s="141">
        <v>5</v>
      </c>
      <c r="M3" s="2"/>
      <c r="N3" s="2"/>
      <c r="O3" s="2"/>
      <c r="P3" s="2"/>
    </row>
    <row r="4" spans="1:17" ht="51" customHeight="1" x14ac:dyDescent="0.2">
      <c r="A4" s="2"/>
      <c r="B4" s="272" t="s">
        <v>167</v>
      </c>
      <c r="C4" s="272"/>
      <c r="D4" s="272"/>
      <c r="E4" s="272"/>
      <c r="F4" s="227" t="s">
        <v>168</v>
      </c>
      <c r="G4" s="273" t="s">
        <v>169</v>
      </c>
      <c r="H4" s="274"/>
      <c r="I4" s="274"/>
      <c r="J4" s="274"/>
      <c r="K4" s="272" t="s">
        <v>170</v>
      </c>
      <c r="L4" s="272"/>
      <c r="M4" s="272"/>
      <c r="N4" s="272"/>
    </row>
    <row r="5" spans="1:17" ht="44.25" customHeight="1" x14ac:dyDescent="0.2">
      <c r="A5" s="9" t="s">
        <v>3</v>
      </c>
      <c r="B5" s="78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2" t="s">
        <v>10</v>
      </c>
      <c r="I5" s="13" t="s">
        <v>11</v>
      </c>
      <c r="J5" s="12" t="s">
        <v>7</v>
      </c>
      <c r="K5" s="11" t="s">
        <v>12</v>
      </c>
      <c r="L5" s="11" t="s">
        <v>13</v>
      </c>
      <c r="M5" s="79" t="s">
        <v>14</v>
      </c>
      <c r="N5" s="79" t="s">
        <v>7</v>
      </c>
    </row>
    <row r="6" spans="1:17" ht="20.100000000000001" customHeight="1" x14ac:dyDescent="0.2">
      <c r="A6" s="12" t="s">
        <v>15</v>
      </c>
      <c r="B6" s="234">
        <v>33</v>
      </c>
      <c r="C6" s="153">
        <v>12</v>
      </c>
      <c r="D6" s="153">
        <v>27</v>
      </c>
      <c r="E6" s="12">
        <f>B6+C6+D6</f>
        <v>72</v>
      </c>
      <c r="F6" s="12">
        <v>19</v>
      </c>
      <c r="G6" s="12">
        <v>22</v>
      </c>
      <c r="H6" s="12">
        <v>0</v>
      </c>
      <c r="I6" s="153">
        <v>0</v>
      </c>
      <c r="J6" s="12">
        <f>SUM(G6:I6)</f>
        <v>22</v>
      </c>
      <c r="K6" s="12">
        <v>38</v>
      </c>
      <c r="L6" s="12">
        <v>22</v>
      </c>
      <c r="M6" s="136">
        <v>9</v>
      </c>
      <c r="N6" s="136">
        <f>SUM(K6:M6)</f>
        <v>69</v>
      </c>
      <c r="O6" s="1">
        <f>E6+F6-J6-N6</f>
        <v>0</v>
      </c>
      <c r="Q6" s="1">
        <f>E6+F6-J6-N6</f>
        <v>0</v>
      </c>
    </row>
    <row r="7" spans="1:17" ht="20.100000000000001" customHeight="1" x14ac:dyDescent="0.2">
      <c r="A7" s="12" t="s">
        <v>16</v>
      </c>
      <c r="B7" s="234">
        <v>0</v>
      </c>
      <c r="C7" s="153">
        <v>0</v>
      </c>
      <c r="D7" s="153">
        <v>0</v>
      </c>
      <c r="E7" s="12">
        <f>B7+C7+D7</f>
        <v>0</v>
      </c>
      <c r="F7" s="12">
        <v>0</v>
      </c>
      <c r="G7" s="12">
        <v>0</v>
      </c>
      <c r="H7" s="12">
        <v>0</v>
      </c>
      <c r="I7" s="153">
        <v>0</v>
      </c>
      <c r="J7" s="12">
        <f>SUM(G7:I7)</f>
        <v>0</v>
      </c>
      <c r="K7" s="12">
        <v>0</v>
      </c>
      <c r="L7" s="12">
        <v>0</v>
      </c>
      <c r="M7" s="136">
        <v>0</v>
      </c>
      <c r="N7" s="137">
        <f>SUM(K7:M7)</f>
        <v>0</v>
      </c>
      <c r="O7" s="1">
        <f t="shared" ref="O7:O9" si="0">E7+F7-J7-N7</f>
        <v>0</v>
      </c>
      <c r="Q7" s="1">
        <f>E7+F7-J7-N7</f>
        <v>0</v>
      </c>
    </row>
    <row r="8" spans="1:17" ht="20.100000000000001" customHeight="1" x14ac:dyDescent="0.2">
      <c r="A8" s="12" t="s">
        <v>17</v>
      </c>
      <c r="B8" s="234">
        <v>131</v>
      </c>
      <c r="C8" s="153">
        <v>110</v>
      </c>
      <c r="D8" s="153">
        <v>94</v>
      </c>
      <c r="E8" s="12">
        <f>B8+C8+D8</f>
        <v>335</v>
      </c>
      <c r="F8" s="12">
        <v>65</v>
      </c>
      <c r="G8" s="12">
        <v>82</v>
      </c>
      <c r="H8" s="12">
        <v>0</v>
      </c>
      <c r="I8" s="153">
        <v>0</v>
      </c>
      <c r="J8" s="12">
        <f>SUM(G8:I8)</f>
        <v>82</v>
      </c>
      <c r="K8" s="12">
        <v>179</v>
      </c>
      <c r="L8" s="12">
        <v>96</v>
      </c>
      <c r="M8" s="120">
        <v>43</v>
      </c>
      <c r="N8" s="134">
        <f>SUM(K8:M8)</f>
        <v>318</v>
      </c>
      <c r="O8" s="1">
        <f t="shared" si="0"/>
        <v>0</v>
      </c>
      <c r="Q8" s="1">
        <f>E8+F8-J8-N8</f>
        <v>0</v>
      </c>
    </row>
    <row r="9" spans="1:17" ht="20.100000000000001" customHeight="1" x14ac:dyDescent="0.2">
      <c r="A9" s="15" t="s">
        <v>7</v>
      </c>
      <c r="B9" s="137">
        <f>SUM(B6:B8)</f>
        <v>164</v>
      </c>
      <c r="C9" s="137">
        <f>SUM(C6:C8)</f>
        <v>122</v>
      </c>
      <c r="D9" s="137">
        <f>SUM(D6:D8)</f>
        <v>121</v>
      </c>
      <c r="E9" s="12">
        <f>B9+C9+D9</f>
        <v>407</v>
      </c>
      <c r="F9" s="15">
        <f>SUM(F6:F8)</f>
        <v>84</v>
      </c>
      <c r="G9" s="15">
        <f>SUM(G6:G8)</f>
        <v>104</v>
      </c>
      <c r="H9" s="15">
        <f>SUM(H6:H8)</f>
        <v>0</v>
      </c>
      <c r="I9" s="15">
        <f>SUM(I6:I8)</f>
        <v>0</v>
      </c>
      <c r="J9" s="12">
        <f>SUM(G9:I9)</f>
        <v>104</v>
      </c>
      <c r="K9" s="15">
        <f>SUM(K6:K8)</f>
        <v>217</v>
      </c>
      <c r="L9" s="15">
        <f>SUM(L6:L8)</f>
        <v>118</v>
      </c>
      <c r="M9" s="15">
        <f>SUM(M6:M8)</f>
        <v>52</v>
      </c>
      <c r="N9" s="134">
        <f>SUM(N6:N8)</f>
        <v>387</v>
      </c>
      <c r="O9" s="1">
        <f t="shared" si="0"/>
        <v>0</v>
      </c>
      <c r="Q9" s="1">
        <f>E9+F9-J9-N9</f>
        <v>0</v>
      </c>
    </row>
    <row r="10" spans="1:17" ht="20.25" customHeight="1" x14ac:dyDescent="0.2">
      <c r="A10" s="290" t="s">
        <v>18</v>
      </c>
      <c r="B10" s="290"/>
      <c r="C10" s="290"/>
      <c r="D10" s="290"/>
      <c r="E10" s="290"/>
      <c r="F10" s="290"/>
      <c r="G10" s="290"/>
      <c r="H10" s="290"/>
      <c r="I10" s="290"/>
      <c r="J10" s="290"/>
      <c r="K10" s="290"/>
      <c r="L10" s="290"/>
      <c r="M10" s="290"/>
      <c r="N10" s="291"/>
      <c r="O10" s="290"/>
      <c r="P10" s="290"/>
    </row>
    <row r="11" spans="1:17" ht="24.75" customHeight="1" x14ac:dyDescent="0.2">
      <c r="A11" s="276" t="s">
        <v>171</v>
      </c>
      <c r="B11" s="276"/>
      <c r="C11" s="276"/>
      <c r="D11" s="276"/>
      <c r="E11" s="276"/>
      <c r="F11" s="276"/>
      <c r="G11" s="276"/>
      <c r="H11" s="276"/>
      <c r="I11" s="276"/>
      <c r="J11" s="276"/>
      <c r="K11" s="276"/>
      <c r="L11" s="276"/>
      <c r="M11" s="276"/>
      <c r="N11" s="276"/>
      <c r="O11" s="276"/>
      <c r="P11" s="276"/>
    </row>
    <row r="12" spans="1:17" ht="24" customHeight="1" x14ac:dyDescent="0.2">
      <c r="A12" s="80"/>
      <c r="B12" s="292" t="s">
        <v>19</v>
      </c>
      <c r="C12" s="292"/>
      <c r="D12" s="292"/>
      <c r="E12" s="292"/>
      <c r="F12" s="292"/>
      <c r="G12" s="292" t="s">
        <v>20</v>
      </c>
      <c r="H12" s="292"/>
      <c r="I12" s="292"/>
      <c r="J12" s="292"/>
      <c r="K12" s="292"/>
      <c r="L12" s="292" t="s">
        <v>21</v>
      </c>
      <c r="M12" s="292"/>
      <c r="N12" s="292"/>
      <c r="O12" s="292"/>
      <c r="P12" s="292"/>
    </row>
    <row r="13" spans="1:17" ht="18.95" customHeight="1" x14ac:dyDescent="0.2">
      <c r="A13" s="81" t="s">
        <v>3</v>
      </c>
      <c r="B13" s="227" t="s">
        <v>175</v>
      </c>
      <c r="C13" s="118">
        <v>2021</v>
      </c>
      <c r="D13" s="118">
        <v>2022</v>
      </c>
      <c r="E13" s="118">
        <v>2023</v>
      </c>
      <c r="F13" s="136" t="s">
        <v>7</v>
      </c>
      <c r="G13" s="227" t="s">
        <v>175</v>
      </c>
      <c r="H13" s="118">
        <v>2021</v>
      </c>
      <c r="I13" s="118">
        <v>2022</v>
      </c>
      <c r="J13" s="118">
        <v>2023</v>
      </c>
      <c r="K13" s="136" t="s">
        <v>7</v>
      </c>
      <c r="L13" s="227" t="s">
        <v>175</v>
      </c>
      <c r="M13" s="118">
        <v>2021</v>
      </c>
      <c r="N13" s="118">
        <v>2022</v>
      </c>
      <c r="O13" s="118">
        <v>2023</v>
      </c>
      <c r="P13" s="136" t="s">
        <v>7</v>
      </c>
    </row>
    <row r="14" spans="1:17" ht="20.100000000000001" customHeight="1" x14ac:dyDescent="0.2">
      <c r="A14" s="19" t="s">
        <v>15</v>
      </c>
      <c r="B14" s="20">
        <v>0</v>
      </c>
      <c r="C14" s="77">
        <v>5</v>
      </c>
      <c r="D14" s="77">
        <v>15</v>
      </c>
      <c r="E14" s="65">
        <v>13</v>
      </c>
      <c r="F14" s="136">
        <f>SUM(B14:E14)</f>
        <v>33</v>
      </c>
      <c r="G14" s="21">
        <v>0</v>
      </c>
      <c r="H14" s="20">
        <v>0</v>
      </c>
      <c r="I14" s="5">
        <v>7</v>
      </c>
      <c r="J14" s="5">
        <v>5</v>
      </c>
      <c r="K14" s="140">
        <f>SUM(G14:J14)</f>
        <v>12</v>
      </c>
      <c r="L14" s="20">
        <v>3</v>
      </c>
      <c r="M14" s="5">
        <v>10</v>
      </c>
      <c r="N14" s="5">
        <v>11</v>
      </c>
      <c r="O14" s="67">
        <v>3</v>
      </c>
      <c r="P14" s="77">
        <f>SUM(L14:O14)</f>
        <v>27</v>
      </c>
    </row>
    <row r="15" spans="1:17" ht="20.100000000000001" customHeight="1" x14ac:dyDescent="0.2">
      <c r="A15" s="22" t="s">
        <v>16</v>
      </c>
      <c r="B15" s="23">
        <v>0</v>
      </c>
      <c r="C15" s="77">
        <v>0</v>
      </c>
      <c r="D15" s="77">
        <v>0</v>
      </c>
      <c r="E15" s="66">
        <v>0</v>
      </c>
      <c r="F15" s="136">
        <f>SUM(B15:E15)</f>
        <v>0</v>
      </c>
      <c r="G15" s="24">
        <v>0</v>
      </c>
      <c r="H15" s="23">
        <v>0</v>
      </c>
      <c r="I15" s="5">
        <v>0</v>
      </c>
      <c r="J15" s="5">
        <v>0</v>
      </c>
      <c r="K15" s="140">
        <f>SUM(G15:J15)</f>
        <v>0</v>
      </c>
      <c r="L15" s="23">
        <v>0</v>
      </c>
      <c r="M15" s="5">
        <v>0</v>
      </c>
      <c r="N15" s="5">
        <v>0</v>
      </c>
      <c r="O15" s="68">
        <v>0</v>
      </c>
      <c r="P15" s="77">
        <f>SUM(L15:O15)</f>
        <v>0</v>
      </c>
    </row>
    <row r="16" spans="1:17" ht="20.100000000000001" customHeight="1" x14ac:dyDescent="0.2">
      <c r="A16" s="22" t="s">
        <v>17</v>
      </c>
      <c r="B16" s="23">
        <v>0</v>
      </c>
      <c r="C16" s="77">
        <v>10</v>
      </c>
      <c r="D16" s="77">
        <v>98</v>
      </c>
      <c r="E16" s="66">
        <v>23</v>
      </c>
      <c r="F16" s="191">
        <f>SUM(B16:E16)</f>
        <v>131</v>
      </c>
      <c r="G16" s="24">
        <v>17</v>
      </c>
      <c r="H16" s="23">
        <v>39</v>
      </c>
      <c r="I16" s="5">
        <v>37</v>
      </c>
      <c r="J16" s="5">
        <v>17</v>
      </c>
      <c r="K16" s="140">
        <f>SUM(G16:J16)</f>
        <v>110</v>
      </c>
      <c r="L16" s="23">
        <v>14</v>
      </c>
      <c r="M16" s="5">
        <v>50</v>
      </c>
      <c r="N16" s="5">
        <v>21</v>
      </c>
      <c r="O16" s="68">
        <v>9</v>
      </c>
      <c r="P16" s="77">
        <f>SUM(L16:O16)</f>
        <v>94</v>
      </c>
    </row>
    <row r="17" spans="1:18" ht="20.100000000000001" customHeight="1" x14ac:dyDescent="0.2">
      <c r="A17" s="22" t="s">
        <v>7</v>
      </c>
      <c r="B17" s="23">
        <f>SUM(B14:B16)</f>
        <v>0</v>
      </c>
      <c r="C17" s="23">
        <f>SUM(C14:C16)</f>
        <v>15</v>
      </c>
      <c r="D17" s="23">
        <f>SUM(D14:D16)</f>
        <v>113</v>
      </c>
      <c r="E17" s="23">
        <f>SUM(E14:E16)</f>
        <v>36</v>
      </c>
      <c r="F17" s="136">
        <f>SUM(B17:E17)</f>
        <v>164</v>
      </c>
      <c r="G17" s="24">
        <f>SUM(G14:G16)</f>
        <v>17</v>
      </c>
      <c r="H17" s="24">
        <f>SUM(H14:H16)</f>
        <v>39</v>
      </c>
      <c r="I17" s="21">
        <f>SUM(I14:I16)</f>
        <v>44</v>
      </c>
      <c r="J17" s="21">
        <f>SUM(J14:J16)</f>
        <v>22</v>
      </c>
      <c r="K17" s="136">
        <f>SUM(G17:J17)</f>
        <v>122</v>
      </c>
      <c r="L17" s="24">
        <f>SUM(L14:L16)</f>
        <v>17</v>
      </c>
      <c r="M17" s="21">
        <f>SUM(M14:M16)</f>
        <v>60</v>
      </c>
      <c r="N17" s="21">
        <f>SUM(N14:N16)</f>
        <v>32</v>
      </c>
      <c r="O17" s="24">
        <f>SUM(O14:O16)</f>
        <v>12</v>
      </c>
      <c r="P17" s="77">
        <f>SUM(L17:O17)</f>
        <v>121</v>
      </c>
    </row>
    <row r="18" spans="1:18" ht="31.5" customHeight="1" x14ac:dyDescent="0.25">
      <c r="A18" s="266" t="s">
        <v>172</v>
      </c>
      <c r="B18" s="267"/>
      <c r="C18" s="268"/>
      <c r="D18" s="268"/>
      <c r="E18" s="267"/>
      <c r="F18" s="267"/>
      <c r="G18" s="267"/>
      <c r="H18" s="267"/>
      <c r="I18" s="267"/>
      <c r="J18" s="267"/>
      <c r="K18" s="267"/>
      <c r="L18" s="267"/>
      <c r="M18" s="267"/>
      <c r="N18" s="267"/>
      <c r="O18" s="267"/>
      <c r="P18" s="268"/>
    </row>
    <row r="19" spans="1:18" ht="36.75" customHeight="1" x14ac:dyDescent="0.2">
      <c r="A19" s="2"/>
      <c r="B19" s="244" t="s">
        <v>19</v>
      </c>
      <c r="C19" s="244"/>
      <c r="D19" s="244"/>
      <c r="E19" s="244"/>
      <c r="F19" s="244"/>
      <c r="G19" s="293" t="s">
        <v>20</v>
      </c>
      <c r="H19" s="293"/>
      <c r="I19" s="293"/>
      <c r="J19" s="293"/>
      <c r="K19" s="293"/>
      <c r="L19" s="294" t="s">
        <v>21</v>
      </c>
      <c r="M19" s="294"/>
      <c r="N19" s="294"/>
      <c r="O19" s="294"/>
      <c r="P19" s="294"/>
    </row>
    <row r="20" spans="1:18" ht="18.95" customHeight="1" x14ac:dyDescent="0.2">
      <c r="A20" s="9" t="s">
        <v>3</v>
      </c>
      <c r="B20" s="227" t="s">
        <v>175</v>
      </c>
      <c r="C20" s="118">
        <v>2021</v>
      </c>
      <c r="D20" s="118">
        <v>2022</v>
      </c>
      <c r="E20" s="118">
        <v>2023</v>
      </c>
      <c r="F20" s="136" t="s">
        <v>7</v>
      </c>
      <c r="G20" s="227" t="s">
        <v>175</v>
      </c>
      <c r="H20" s="118">
        <v>2021</v>
      </c>
      <c r="I20" s="118">
        <v>2022</v>
      </c>
      <c r="J20" s="118">
        <v>2023</v>
      </c>
      <c r="K20" s="136" t="s">
        <v>7</v>
      </c>
      <c r="L20" s="227" t="s">
        <v>175</v>
      </c>
      <c r="M20" s="118">
        <v>2021</v>
      </c>
      <c r="N20" s="118">
        <v>2022</v>
      </c>
      <c r="O20" s="118">
        <v>2023</v>
      </c>
      <c r="P20" s="136" t="s">
        <v>7</v>
      </c>
    </row>
    <row r="21" spans="1:18" ht="20.100000000000001" customHeight="1" x14ac:dyDescent="0.2">
      <c r="A21" s="12" t="s">
        <v>15</v>
      </c>
      <c r="B21" s="136">
        <v>0</v>
      </c>
      <c r="C21" s="136">
        <v>0</v>
      </c>
      <c r="D21" s="136">
        <v>13</v>
      </c>
      <c r="E21" s="136">
        <v>25</v>
      </c>
      <c r="F21" s="136">
        <f>SUM(B21:E21)</f>
        <v>38</v>
      </c>
      <c r="G21" s="136">
        <v>0</v>
      </c>
      <c r="H21" s="136">
        <v>5</v>
      </c>
      <c r="I21" s="136">
        <v>9</v>
      </c>
      <c r="J21" s="136">
        <v>8</v>
      </c>
      <c r="K21" s="136">
        <f>SUM(G21:J21)</f>
        <v>22</v>
      </c>
      <c r="L21" s="136">
        <v>0</v>
      </c>
      <c r="M21" s="136">
        <v>0</v>
      </c>
      <c r="N21" s="136">
        <v>6</v>
      </c>
      <c r="O21" s="136">
        <v>3</v>
      </c>
      <c r="P21" s="193">
        <f>SUM(L21:O21)</f>
        <v>9</v>
      </c>
    </row>
    <row r="22" spans="1:18" ht="20.100000000000001" customHeight="1" x14ac:dyDescent="0.2">
      <c r="A22" s="12" t="s">
        <v>16</v>
      </c>
      <c r="B22" s="136">
        <v>0</v>
      </c>
      <c r="C22" s="136">
        <v>0</v>
      </c>
      <c r="D22" s="136">
        <v>0</v>
      </c>
      <c r="E22" s="136">
        <v>0</v>
      </c>
      <c r="F22" s="136">
        <f>SUM(B22:E22)</f>
        <v>0</v>
      </c>
      <c r="G22" s="136">
        <v>0</v>
      </c>
      <c r="H22" s="136">
        <v>0</v>
      </c>
      <c r="I22" s="136">
        <v>0</v>
      </c>
      <c r="J22" s="136">
        <v>0</v>
      </c>
      <c r="K22" s="136">
        <f>SUM(G22:J22)</f>
        <v>0</v>
      </c>
      <c r="L22" s="136">
        <v>0</v>
      </c>
      <c r="M22" s="136">
        <v>0</v>
      </c>
      <c r="N22" s="184">
        <v>0</v>
      </c>
      <c r="O22" s="191">
        <v>0</v>
      </c>
      <c r="P22" s="136">
        <f>SUM(L22:O22)</f>
        <v>0</v>
      </c>
    </row>
    <row r="23" spans="1:18" ht="20.100000000000001" customHeight="1" x14ac:dyDescent="0.2">
      <c r="A23" s="12" t="s">
        <v>17</v>
      </c>
      <c r="B23" s="136">
        <v>0</v>
      </c>
      <c r="C23" s="136">
        <v>5</v>
      </c>
      <c r="D23" s="136">
        <v>86</v>
      </c>
      <c r="E23" s="136">
        <v>88</v>
      </c>
      <c r="F23" s="136">
        <f>SUM(B23:E23)</f>
        <v>179</v>
      </c>
      <c r="G23" s="136">
        <v>0</v>
      </c>
      <c r="H23" s="136">
        <v>30</v>
      </c>
      <c r="I23" s="136">
        <v>46</v>
      </c>
      <c r="J23" s="136">
        <v>20</v>
      </c>
      <c r="K23" s="136">
        <f>SUM(G23:J23)</f>
        <v>96</v>
      </c>
      <c r="L23" s="136">
        <v>0</v>
      </c>
      <c r="M23" s="136">
        <v>18</v>
      </c>
      <c r="N23" s="136">
        <v>21</v>
      </c>
      <c r="O23" s="191">
        <v>4</v>
      </c>
      <c r="P23" s="136">
        <f>SUM(L23:O23)</f>
        <v>43</v>
      </c>
    </row>
    <row r="24" spans="1:18" ht="20.100000000000001" customHeight="1" x14ac:dyDescent="0.2">
      <c r="A24" s="15" t="s">
        <v>7</v>
      </c>
      <c r="B24" s="137">
        <f>SUM(B21:B23)</f>
        <v>0</v>
      </c>
      <c r="C24" s="137">
        <f>SUM(C21:C23)</f>
        <v>5</v>
      </c>
      <c r="D24" s="137">
        <f>SUM(D21:D23)</f>
        <v>99</v>
      </c>
      <c r="E24" s="137">
        <f>SUM(E21:E23)</f>
        <v>113</v>
      </c>
      <c r="F24" s="137">
        <f>SUM(B24:E24)</f>
        <v>217</v>
      </c>
      <c r="G24" s="137">
        <f>SUM(G21:G23)</f>
        <v>0</v>
      </c>
      <c r="H24" s="137">
        <f>SUM(H21:H23)</f>
        <v>35</v>
      </c>
      <c r="I24" s="137">
        <f>SUM(I21:I23)</f>
        <v>55</v>
      </c>
      <c r="J24" s="137">
        <f>SUM(J21:J23)</f>
        <v>28</v>
      </c>
      <c r="K24" s="137">
        <f>SUM(G24:J24)</f>
        <v>118</v>
      </c>
      <c r="L24" s="137">
        <f>SUM(L21:L23)</f>
        <v>0</v>
      </c>
      <c r="M24" s="137">
        <f>SUM(M21:M23)</f>
        <v>18</v>
      </c>
      <c r="N24" s="137">
        <f>SUM(N21:N23)</f>
        <v>27</v>
      </c>
      <c r="O24" s="186">
        <f>SUM(O21:O23)</f>
        <v>7</v>
      </c>
      <c r="P24" s="137">
        <f>SUM(P21:P23)</f>
        <v>52</v>
      </c>
    </row>
    <row r="25" spans="1:18" ht="113.25" customHeight="1" thickBot="1" x14ac:dyDescent="0.25">
      <c r="A25" s="295" t="s">
        <v>22</v>
      </c>
      <c r="B25" s="295"/>
      <c r="C25" s="295"/>
      <c r="D25" s="295"/>
      <c r="E25" s="138"/>
      <c r="F25" s="296" t="s">
        <v>23</v>
      </c>
      <c r="G25" s="296"/>
      <c r="H25" s="82"/>
      <c r="I25" s="250" t="s">
        <v>173</v>
      </c>
      <c r="J25" s="251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297" t="s">
        <v>24</v>
      </c>
      <c r="B26" s="297"/>
      <c r="C26" s="297"/>
      <c r="D26" s="88"/>
      <c r="E26" s="139" t="s">
        <v>25</v>
      </c>
      <c r="F26" s="89" t="s">
        <v>26</v>
      </c>
      <c r="G26" s="90" t="s">
        <v>27</v>
      </c>
      <c r="H26" s="37"/>
      <c r="I26" s="252"/>
      <c r="J26" s="252"/>
      <c r="K26" s="298"/>
      <c r="L26" s="91"/>
      <c r="M26" s="92"/>
      <c r="N26" s="299"/>
      <c r="O26" s="39"/>
      <c r="P26" s="93"/>
    </row>
    <row r="27" spans="1:18" ht="20.100000000000001" customHeight="1" thickTop="1" thickBot="1" x14ac:dyDescent="0.25">
      <c r="A27" s="297"/>
      <c r="B27" s="297"/>
      <c r="C27" s="297"/>
      <c r="D27" s="94"/>
      <c r="E27" s="95"/>
      <c r="F27" s="96"/>
      <c r="G27" s="96"/>
      <c r="H27" s="37"/>
      <c r="I27" s="252"/>
      <c r="J27" s="252"/>
      <c r="K27" s="298"/>
      <c r="L27" s="97"/>
      <c r="M27" s="98"/>
      <c r="N27" s="299"/>
      <c r="O27" s="39"/>
      <c r="P27" s="93"/>
    </row>
    <row r="28" spans="1:18" ht="20.100000000000001" customHeight="1" thickTop="1" thickBot="1" x14ac:dyDescent="0.25">
      <c r="A28" s="297"/>
      <c r="B28" s="297"/>
      <c r="C28" s="297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297"/>
      <c r="B29" s="297"/>
      <c r="C29" s="297"/>
      <c r="D29" s="94"/>
      <c r="E29" s="95"/>
      <c r="F29" s="99"/>
      <c r="G29" s="99"/>
      <c r="H29" s="37"/>
      <c r="I29" s="264" t="s">
        <v>174</v>
      </c>
      <c r="J29" s="264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297"/>
      <c r="B30" s="297"/>
      <c r="C30" s="297"/>
      <c r="D30" s="94"/>
      <c r="E30" s="95"/>
      <c r="F30" s="99"/>
      <c r="G30" s="99"/>
      <c r="H30" s="37"/>
      <c r="I30" s="265"/>
      <c r="J30" s="265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297"/>
      <c r="B31" s="297"/>
      <c r="C31" s="297"/>
      <c r="D31" s="94"/>
      <c r="E31" s="95"/>
      <c r="F31" s="99"/>
      <c r="G31" s="99"/>
      <c r="H31" s="37"/>
      <c r="I31" s="265"/>
      <c r="J31" s="265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297"/>
      <c r="B32" s="297"/>
      <c r="C32" s="297"/>
      <c r="D32" s="94"/>
      <c r="E32" s="95"/>
      <c r="F32" s="99"/>
      <c r="G32" s="99"/>
      <c r="H32" s="37"/>
      <c r="I32" s="265"/>
      <c r="J32" s="265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297"/>
      <c r="B33" s="297"/>
      <c r="C33" s="297"/>
      <c r="D33" s="94"/>
      <c r="E33" s="95"/>
      <c r="F33" s="99"/>
      <c r="G33" s="99"/>
      <c r="H33" s="37"/>
      <c r="I33" s="265"/>
      <c r="J33" s="265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297"/>
      <c r="B34" s="297"/>
      <c r="C34" s="297"/>
      <c r="D34" s="94"/>
      <c r="E34" s="95"/>
      <c r="F34" s="99"/>
      <c r="G34" s="99"/>
      <c r="H34" s="37"/>
      <c r="I34" s="265"/>
      <c r="J34" s="265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297"/>
      <c r="B35" s="297"/>
      <c r="C35" s="297"/>
      <c r="D35" s="94"/>
      <c r="E35" s="109"/>
      <c r="F35" s="99"/>
      <c r="G35" s="99"/>
      <c r="H35" s="37"/>
      <c r="I35" s="265"/>
      <c r="J35" s="265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297"/>
      <c r="B36" s="297"/>
      <c r="C36" s="297"/>
      <c r="D36" s="94"/>
      <c r="E36" s="110"/>
      <c r="F36" s="99"/>
      <c r="G36" s="99"/>
      <c r="H36" s="37"/>
      <c r="I36" s="265"/>
      <c r="J36" s="265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297"/>
      <c r="B37" s="297"/>
      <c r="C37" s="297"/>
      <c r="D37" s="111" t="s">
        <v>7</v>
      </c>
      <c r="E37" s="112">
        <f>SUM(E27:E36)</f>
        <v>0</v>
      </c>
      <c r="F37" s="112">
        <f>SUM(F27:F36)</f>
        <v>0</v>
      </c>
      <c r="G37" s="112">
        <f>SUM(G27:G36)</f>
        <v>0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R38"/>
  <sheetViews>
    <sheetView view="pageBreakPreview" zoomScaleNormal="100" zoomScaleSheetLayoutView="100" workbookViewId="0">
      <selection activeCell="A3" sqref="A3"/>
    </sheetView>
  </sheetViews>
  <sheetFormatPr defaultColWidth="9.140625" defaultRowHeight="9.75" x14ac:dyDescent="0.2"/>
  <cols>
    <col min="1" max="1" width="18.42578125" style="1" customWidth="1"/>
    <col min="2" max="2" width="12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69" t="s">
        <v>87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</row>
    <row r="2" spans="1:16" ht="29.25" customHeight="1" x14ac:dyDescent="0.2">
      <c r="A2" s="269" t="s">
        <v>166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</row>
    <row r="3" spans="1:16" ht="22.5" customHeight="1" x14ac:dyDescent="0.2">
      <c r="A3" s="2"/>
      <c r="B3" s="289" t="s">
        <v>0</v>
      </c>
      <c r="C3" s="289"/>
      <c r="D3" s="3"/>
      <c r="E3" s="3"/>
      <c r="F3" s="3"/>
      <c r="G3" s="3"/>
      <c r="H3" s="76" t="s">
        <v>1</v>
      </c>
      <c r="I3" s="117">
        <v>212</v>
      </c>
      <c r="J3" s="6"/>
      <c r="K3" s="4" t="s">
        <v>2</v>
      </c>
      <c r="L3" s="141">
        <v>142</v>
      </c>
      <c r="M3" s="2"/>
      <c r="N3" s="2"/>
      <c r="O3" s="2"/>
      <c r="P3" s="2"/>
    </row>
    <row r="4" spans="1:16" ht="51" customHeight="1" x14ac:dyDescent="0.2">
      <c r="A4" s="2"/>
      <c r="B4" s="272" t="s">
        <v>167</v>
      </c>
      <c r="C4" s="272"/>
      <c r="D4" s="272"/>
      <c r="E4" s="272"/>
      <c r="F4" s="227" t="s">
        <v>168</v>
      </c>
      <c r="G4" s="273" t="s">
        <v>169</v>
      </c>
      <c r="H4" s="274"/>
      <c r="I4" s="274"/>
      <c r="J4" s="274"/>
      <c r="K4" s="272" t="s">
        <v>170</v>
      </c>
      <c r="L4" s="272"/>
      <c r="M4" s="272"/>
      <c r="N4" s="272"/>
    </row>
    <row r="5" spans="1:16" ht="44.25" customHeight="1" x14ac:dyDescent="0.2">
      <c r="A5" s="9" t="s">
        <v>3</v>
      </c>
      <c r="B5" s="78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56" t="s">
        <v>14</v>
      </c>
      <c r="N5" s="156" t="s">
        <v>7</v>
      </c>
    </row>
    <row r="6" spans="1:16" ht="20.100000000000001" customHeight="1" x14ac:dyDescent="0.2">
      <c r="A6" s="153" t="s">
        <v>15</v>
      </c>
      <c r="B6" s="234">
        <v>756</v>
      </c>
      <c r="C6" s="153">
        <v>1331</v>
      </c>
      <c r="D6" s="153">
        <v>1711</v>
      </c>
      <c r="E6" s="153">
        <f>B6+C6+D6</f>
        <v>3798</v>
      </c>
      <c r="F6" s="153">
        <v>339</v>
      </c>
      <c r="G6" s="153">
        <v>624</v>
      </c>
      <c r="H6" s="153">
        <v>45</v>
      </c>
      <c r="I6" s="153">
        <v>0</v>
      </c>
      <c r="J6" s="153">
        <f>SUM(G6:I6)</f>
        <v>669</v>
      </c>
      <c r="K6" s="153">
        <f>871+6</f>
        <v>877</v>
      </c>
      <c r="L6" s="153">
        <v>1241</v>
      </c>
      <c r="M6" s="151">
        <v>1350</v>
      </c>
      <c r="N6" s="151">
        <f>SUM(K6:M6)</f>
        <v>3468</v>
      </c>
      <c r="O6" s="1">
        <f>E6+F6-J6-N6</f>
        <v>0</v>
      </c>
    </row>
    <row r="7" spans="1:16" ht="20.100000000000001" customHeight="1" x14ac:dyDescent="0.2">
      <c r="A7" s="153" t="s">
        <v>16</v>
      </c>
      <c r="B7" s="234">
        <v>24</v>
      </c>
      <c r="C7" s="153">
        <v>118</v>
      </c>
      <c r="D7" s="153">
        <v>230</v>
      </c>
      <c r="E7" s="153">
        <f>B7+C7+D7</f>
        <v>372</v>
      </c>
      <c r="F7" s="153">
        <v>22</v>
      </c>
      <c r="G7" s="153">
        <v>146</v>
      </c>
      <c r="H7" s="153">
        <v>2</v>
      </c>
      <c r="I7" s="153">
        <v>0</v>
      </c>
      <c r="J7" s="153">
        <f>SUM(G7:I7)</f>
        <v>148</v>
      </c>
      <c r="K7" s="153">
        <v>37</v>
      </c>
      <c r="L7" s="153">
        <v>113</v>
      </c>
      <c r="M7" s="151">
        <v>96</v>
      </c>
      <c r="N7" s="148">
        <f>SUM(K7:M7)</f>
        <v>246</v>
      </c>
      <c r="O7" s="1">
        <f t="shared" ref="O7:O9" si="0">E7+F7-J7-N7</f>
        <v>0</v>
      </c>
    </row>
    <row r="8" spans="1:16" ht="20.100000000000001" customHeight="1" x14ac:dyDescent="0.2">
      <c r="A8" s="153" t="s">
        <v>17</v>
      </c>
      <c r="B8" s="234">
        <v>10528</v>
      </c>
      <c r="C8" s="153">
        <v>12156</v>
      </c>
      <c r="D8" s="153">
        <v>9273</v>
      </c>
      <c r="E8" s="153">
        <f>B8+C8+D8</f>
        <v>31957</v>
      </c>
      <c r="F8" s="153">
        <v>3882</v>
      </c>
      <c r="G8" s="153">
        <v>5294</v>
      </c>
      <c r="H8" s="153">
        <v>124</v>
      </c>
      <c r="I8" s="153">
        <v>6</v>
      </c>
      <c r="J8" s="153">
        <f>SUM(G8:I8)</f>
        <v>5424</v>
      </c>
      <c r="K8" s="153">
        <f>11906-5</f>
        <v>11901</v>
      </c>
      <c r="L8" s="153">
        <v>11092</v>
      </c>
      <c r="M8" s="120">
        <v>7422</v>
      </c>
      <c r="N8" s="144">
        <f>SUM(K8:M8)</f>
        <v>30415</v>
      </c>
      <c r="O8" s="1">
        <f t="shared" si="0"/>
        <v>0</v>
      </c>
    </row>
    <row r="9" spans="1:16" ht="20.100000000000001" customHeight="1" x14ac:dyDescent="0.2">
      <c r="A9" s="15" t="s">
        <v>7</v>
      </c>
      <c r="B9" s="148">
        <f>SUM(B6:B8)</f>
        <v>11308</v>
      </c>
      <c r="C9" s="148">
        <f>SUM(C6:C8)</f>
        <v>13605</v>
      </c>
      <c r="D9" s="148">
        <f>SUM(D6:D8)</f>
        <v>11214</v>
      </c>
      <c r="E9" s="153">
        <f>B9+C9+D9</f>
        <v>36127</v>
      </c>
      <c r="F9" s="15">
        <f>SUM(F6:F8)</f>
        <v>4243</v>
      </c>
      <c r="G9" s="15">
        <f>SUM(G6:G8)</f>
        <v>6064</v>
      </c>
      <c r="H9" s="15">
        <f>SUM(H6:H8)</f>
        <v>171</v>
      </c>
      <c r="I9" s="15">
        <f>SUM(I6:I8)</f>
        <v>6</v>
      </c>
      <c r="J9" s="153">
        <f>SUM(G9:I9)</f>
        <v>6241</v>
      </c>
      <c r="K9" s="15">
        <f>SUM(K6:K8)</f>
        <v>12815</v>
      </c>
      <c r="L9" s="15">
        <f>SUM(L6:L8)</f>
        <v>12446</v>
      </c>
      <c r="M9" s="15">
        <f>SUM(M6:M8)</f>
        <v>8868</v>
      </c>
      <c r="N9" s="144">
        <f>SUM(N6:N8)</f>
        <v>34129</v>
      </c>
      <c r="O9" s="1">
        <f t="shared" si="0"/>
        <v>0</v>
      </c>
    </row>
    <row r="10" spans="1:16" ht="20.25" customHeight="1" x14ac:dyDescent="0.2">
      <c r="A10" s="290" t="s">
        <v>18</v>
      </c>
      <c r="B10" s="290"/>
      <c r="C10" s="290"/>
      <c r="D10" s="290"/>
      <c r="E10" s="290"/>
      <c r="F10" s="290"/>
      <c r="G10" s="290"/>
      <c r="H10" s="290"/>
      <c r="I10" s="290"/>
      <c r="J10" s="290"/>
      <c r="K10" s="290"/>
      <c r="L10" s="290"/>
      <c r="M10" s="290"/>
      <c r="N10" s="291"/>
      <c r="O10" s="290"/>
      <c r="P10" s="290"/>
    </row>
    <row r="11" spans="1:16" ht="24.75" customHeight="1" x14ac:dyDescent="0.2">
      <c r="A11" s="276" t="s">
        <v>171</v>
      </c>
      <c r="B11" s="276"/>
      <c r="C11" s="276"/>
      <c r="D11" s="276"/>
      <c r="E11" s="276"/>
      <c r="F11" s="276"/>
      <c r="G11" s="276"/>
      <c r="H11" s="276"/>
      <c r="I11" s="276"/>
      <c r="J11" s="276"/>
      <c r="K11" s="276"/>
      <c r="L11" s="276"/>
      <c r="M11" s="276"/>
      <c r="N11" s="276"/>
      <c r="O11" s="276"/>
      <c r="P11" s="276"/>
    </row>
    <row r="12" spans="1:16" ht="24" customHeight="1" x14ac:dyDescent="0.2">
      <c r="A12" s="80"/>
      <c r="B12" s="292" t="s">
        <v>19</v>
      </c>
      <c r="C12" s="292"/>
      <c r="D12" s="292"/>
      <c r="E12" s="292"/>
      <c r="F12" s="292"/>
      <c r="G12" s="292" t="s">
        <v>20</v>
      </c>
      <c r="H12" s="292"/>
      <c r="I12" s="292"/>
      <c r="J12" s="292"/>
      <c r="K12" s="292"/>
      <c r="L12" s="292" t="s">
        <v>21</v>
      </c>
      <c r="M12" s="292"/>
      <c r="N12" s="292"/>
      <c r="O12" s="292"/>
      <c r="P12" s="292"/>
    </row>
    <row r="13" spans="1:16" ht="18.95" customHeight="1" x14ac:dyDescent="0.2">
      <c r="A13" s="81" t="s">
        <v>3</v>
      </c>
      <c r="B13" s="227" t="s">
        <v>175</v>
      </c>
      <c r="C13" s="118">
        <v>2021</v>
      </c>
      <c r="D13" s="118">
        <v>2022</v>
      </c>
      <c r="E13" s="118">
        <v>2023</v>
      </c>
      <c r="F13" s="151" t="s">
        <v>7</v>
      </c>
      <c r="G13" s="227" t="s">
        <v>175</v>
      </c>
      <c r="H13" s="118">
        <v>2021</v>
      </c>
      <c r="I13" s="118">
        <v>2022</v>
      </c>
      <c r="J13" s="118">
        <v>2023</v>
      </c>
      <c r="K13" s="151" t="s">
        <v>7</v>
      </c>
      <c r="L13" s="227" t="s">
        <v>175</v>
      </c>
      <c r="M13" s="118">
        <v>2021</v>
      </c>
      <c r="N13" s="118">
        <v>2022</v>
      </c>
      <c r="O13" s="118">
        <v>2023</v>
      </c>
      <c r="P13" s="151" t="s">
        <v>7</v>
      </c>
    </row>
    <row r="14" spans="1:16" ht="20.100000000000001" customHeight="1" x14ac:dyDescent="0.2">
      <c r="A14" s="19" t="s">
        <v>15</v>
      </c>
      <c r="B14" s="20">
        <v>297</v>
      </c>
      <c r="C14" s="77">
        <v>86</v>
      </c>
      <c r="D14" s="77">
        <v>15</v>
      </c>
      <c r="E14" s="65">
        <v>358</v>
      </c>
      <c r="F14" s="151">
        <f>SUM(B14:E14)</f>
        <v>756</v>
      </c>
      <c r="G14" s="21">
        <v>286</v>
      </c>
      <c r="H14" s="20">
        <v>229</v>
      </c>
      <c r="I14" s="5">
        <v>737</v>
      </c>
      <c r="J14" s="5">
        <v>79</v>
      </c>
      <c r="K14" s="155">
        <f>SUM(G14:J14)</f>
        <v>1331</v>
      </c>
      <c r="L14" s="20">
        <v>772</v>
      </c>
      <c r="M14" s="5">
        <v>631</v>
      </c>
      <c r="N14" s="5">
        <v>269</v>
      </c>
      <c r="O14" s="67">
        <v>39</v>
      </c>
      <c r="P14" s="77">
        <f>SUM(L14:O14)</f>
        <v>1711</v>
      </c>
    </row>
    <row r="15" spans="1:16" ht="20.100000000000001" customHeight="1" x14ac:dyDescent="0.2">
      <c r="A15" s="152" t="s">
        <v>16</v>
      </c>
      <c r="B15" s="23">
        <v>1</v>
      </c>
      <c r="C15" s="77">
        <v>0</v>
      </c>
      <c r="D15" s="77">
        <v>0</v>
      </c>
      <c r="E15" s="66">
        <v>23</v>
      </c>
      <c r="F15" s="151">
        <f>SUM(B15:E15)</f>
        <v>24</v>
      </c>
      <c r="G15" s="24">
        <v>9</v>
      </c>
      <c r="H15" s="23">
        <v>8</v>
      </c>
      <c r="I15" s="5">
        <v>101</v>
      </c>
      <c r="J15" s="5">
        <v>0</v>
      </c>
      <c r="K15" s="155">
        <f>SUM(G15:J15)</f>
        <v>118</v>
      </c>
      <c r="L15" s="23">
        <v>46</v>
      </c>
      <c r="M15" s="5">
        <v>155</v>
      </c>
      <c r="N15" s="5">
        <v>29</v>
      </c>
      <c r="O15" s="68">
        <v>0</v>
      </c>
      <c r="P15" s="77">
        <f>SUM(L15:O15)</f>
        <v>230</v>
      </c>
    </row>
    <row r="16" spans="1:16" ht="20.100000000000001" customHeight="1" x14ac:dyDescent="0.2">
      <c r="A16" s="152" t="s">
        <v>17</v>
      </c>
      <c r="B16" s="23">
        <v>3567</v>
      </c>
      <c r="C16" s="77">
        <v>237</v>
      </c>
      <c r="D16" s="77">
        <v>3122</v>
      </c>
      <c r="E16" s="66">
        <v>3602</v>
      </c>
      <c r="F16" s="151">
        <f>SUM(B16:E16)</f>
        <v>10528</v>
      </c>
      <c r="G16" s="24">
        <v>5111</v>
      </c>
      <c r="H16" s="23">
        <v>3138</v>
      </c>
      <c r="I16" s="5">
        <v>3391</v>
      </c>
      <c r="J16" s="5">
        <v>516</v>
      </c>
      <c r="K16" s="155">
        <f>SUM(G16:J16)</f>
        <v>12156</v>
      </c>
      <c r="L16" s="23">
        <v>6352</v>
      </c>
      <c r="M16" s="5">
        <v>1993</v>
      </c>
      <c r="N16" s="5">
        <v>669</v>
      </c>
      <c r="O16" s="68">
        <v>259</v>
      </c>
      <c r="P16" s="77">
        <f>SUM(L16:O16)</f>
        <v>9273</v>
      </c>
    </row>
    <row r="17" spans="1:18" ht="20.100000000000001" customHeight="1" x14ac:dyDescent="0.2">
      <c r="A17" s="152" t="s">
        <v>7</v>
      </c>
      <c r="B17" s="23">
        <f>SUM(B14:B16)</f>
        <v>3865</v>
      </c>
      <c r="C17" s="23">
        <f>SUM(C14:C16)</f>
        <v>323</v>
      </c>
      <c r="D17" s="23">
        <f>SUM(D14:D16)</f>
        <v>3137</v>
      </c>
      <c r="E17" s="23">
        <f>SUM(E14:E16)</f>
        <v>3983</v>
      </c>
      <c r="F17" s="151">
        <f>SUM(B17:E17)</f>
        <v>11308</v>
      </c>
      <c r="G17" s="24">
        <f>SUM(G14:G16)</f>
        <v>5406</v>
      </c>
      <c r="H17" s="24">
        <f>SUM(H14:H16)</f>
        <v>3375</v>
      </c>
      <c r="I17" s="21">
        <f>SUM(I14:I16)</f>
        <v>4229</v>
      </c>
      <c r="J17" s="21">
        <f>SUM(J14:J16)</f>
        <v>595</v>
      </c>
      <c r="K17" s="151">
        <f>SUM(G17:J17)</f>
        <v>13605</v>
      </c>
      <c r="L17" s="24">
        <f>SUM(L14:L16)</f>
        <v>7170</v>
      </c>
      <c r="M17" s="21">
        <f>SUM(M14:M16)</f>
        <v>2779</v>
      </c>
      <c r="N17" s="21">
        <f>SUM(N14:N16)</f>
        <v>967</v>
      </c>
      <c r="O17" s="24">
        <f>SUM(O14:O16)</f>
        <v>298</v>
      </c>
      <c r="P17" s="77">
        <f>SUM(L17:O17)</f>
        <v>11214</v>
      </c>
    </row>
    <row r="18" spans="1:18" ht="31.5" customHeight="1" x14ac:dyDescent="0.25">
      <c r="A18" s="266" t="s">
        <v>172</v>
      </c>
      <c r="B18" s="267"/>
      <c r="C18" s="268"/>
      <c r="D18" s="268"/>
      <c r="E18" s="267"/>
      <c r="F18" s="267"/>
      <c r="G18" s="267"/>
      <c r="H18" s="267"/>
      <c r="I18" s="267"/>
      <c r="J18" s="267"/>
      <c r="K18" s="267"/>
      <c r="L18" s="267"/>
      <c r="M18" s="267"/>
      <c r="N18" s="267"/>
      <c r="O18" s="267"/>
      <c r="P18" s="268"/>
    </row>
    <row r="19" spans="1:18" ht="36.75" customHeight="1" x14ac:dyDescent="0.2">
      <c r="A19" s="2"/>
      <c r="B19" s="244" t="s">
        <v>19</v>
      </c>
      <c r="C19" s="244"/>
      <c r="D19" s="244"/>
      <c r="E19" s="244"/>
      <c r="F19" s="244"/>
      <c r="G19" s="293" t="s">
        <v>20</v>
      </c>
      <c r="H19" s="293"/>
      <c r="I19" s="293"/>
      <c r="J19" s="293"/>
      <c r="K19" s="293"/>
      <c r="L19" s="294" t="s">
        <v>21</v>
      </c>
      <c r="M19" s="294"/>
      <c r="N19" s="294"/>
      <c r="O19" s="294"/>
      <c r="P19" s="294"/>
    </row>
    <row r="20" spans="1:18" ht="18.95" customHeight="1" x14ac:dyDescent="0.2">
      <c r="A20" s="9" t="s">
        <v>3</v>
      </c>
      <c r="B20" s="227" t="s">
        <v>175</v>
      </c>
      <c r="C20" s="118">
        <v>2021</v>
      </c>
      <c r="D20" s="118">
        <v>2022</v>
      </c>
      <c r="E20" s="118">
        <v>2023</v>
      </c>
      <c r="F20" s="151" t="s">
        <v>7</v>
      </c>
      <c r="G20" s="227" t="s">
        <v>175</v>
      </c>
      <c r="H20" s="118">
        <v>2021</v>
      </c>
      <c r="I20" s="118">
        <v>2022</v>
      </c>
      <c r="J20" s="118">
        <v>2023</v>
      </c>
      <c r="K20" s="151" t="s">
        <v>7</v>
      </c>
      <c r="L20" s="227" t="s">
        <v>175</v>
      </c>
      <c r="M20" s="118">
        <v>2021</v>
      </c>
      <c r="N20" s="118">
        <v>2022</v>
      </c>
      <c r="O20" s="118">
        <v>2023</v>
      </c>
      <c r="P20" s="151" t="s">
        <v>7</v>
      </c>
    </row>
    <row r="21" spans="1:18" ht="20.100000000000001" customHeight="1" x14ac:dyDescent="0.2">
      <c r="A21" s="153" t="s">
        <v>15</v>
      </c>
      <c r="B21" s="151">
        <v>286</v>
      </c>
      <c r="C21" s="151">
        <v>107</v>
      </c>
      <c r="D21" s="151">
        <v>36</v>
      </c>
      <c r="E21" s="151">
        <f>442+6</f>
        <v>448</v>
      </c>
      <c r="F21" s="151">
        <f>SUM(B21:E21)</f>
        <v>877</v>
      </c>
      <c r="G21" s="151">
        <v>242</v>
      </c>
      <c r="H21" s="151">
        <v>180</v>
      </c>
      <c r="I21" s="151">
        <v>702</v>
      </c>
      <c r="J21" s="151">
        <v>117</v>
      </c>
      <c r="K21" s="151">
        <f>SUM(G21:J21)</f>
        <v>1241</v>
      </c>
      <c r="L21" s="151">
        <v>563</v>
      </c>
      <c r="M21" s="151">
        <v>514</v>
      </c>
      <c r="N21" s="151">
        <v>211</v>
      </c>
      <c r="O21" s="151">
        <v>62</v>
      </c>
      <c r="P21" s="151">
        <f>SUM(L21:O21)</f>
        <v>1350</v>
      </c>
    </row>
    <row r="22" spans="1:18" ht="20.100000000000001" customHeight="1" x14ac:dyDescent="0.2">
      <c r="A22" s="153" t="s">
        <v>16</v>
      </c>
      <c r="B22" s="151">
        <v>3</v>
      </c>
      <c r="C22" s="151">
        <v>2</v>
      </c>
      <c r="D22" s="151">
        <v>0</v>
      </c>
      <c r="E22" s="151">
        <v>32</v>
      </c>
      <c r="F22" s="151">
        <f>SUM(B22:E22)</f>
        <v>37</v>
      </c>
      <c r="G22" s="151">
        <v>7</v>
      </c>
      <c r="H22" s="151">
        <v>6</v>
      </c>
      <c r="I22" s="151">
        <v>100</v>
      </c>
      <c r="J22" s="151">
        <v>0</v>
      </c>
      <c r="K22" s="151">
        <f>SUM(G22:J22)</f>
        <v>113</v>
      </c>
      <c r="L22" s="151">
        <v>23</v>
      </c>
      <c r="M22" s="151">
        <v>63</v>
      </c>
      <c r="N22" s="184">
        <v>4</v>
      </c>
      <c r="O22" s="151">
        <v>6</v>
      </c>
      <c r="P22" s="151">
        <f>SUM(L22:O22)</f>
        <v>96</v>
      </c>
    </row>
    <row r="23" spans="1:18" ht="20.100000000000001" customHeight="1" x14ac:dyDescent="0.2">
      <c r="A23" s="153" t="s">
        <v>17</v>
      </c>
      <c r="B23" s="151">
        <v>3992</v>
      </c>
      <c r="C23" s="151">
        <v>350</v>
      </c>
      <c r="D23" s="151">
        <v>2852</v>
      </c>
      <c r="E23" s="151">
        <f>4712-5</f>
        <v>4707</v>
      </c>
      <c r="F23" s="151">
        <f>SUM(B23:E23)</f>
        <v>11901</v>
      </c>
      <c r="G23" s="151">
        <v>4589</v>
      </c>
      <c r="H23" s="151">
        <v>2537</v>
      </c>
      <c r="I23" s="151">
        <v>3132</v>
      </c>
      <c r="J23" s="151">
        <v>834</v>
      </c>
      <c r="K23" s="151">
        <f>SUM(G23:J23)</f>
        <v>11092</v>
      </c>
      <c r="L23" s="151">
        <v>4560</v>
      </c>
      <c r="M23" s="151">
        <v>1754</v>
      </c>
      <c r="N23" s="151">
        <v>787</v>
      </c>
      <c r="O23" s="151">
        <v>321</v>
      </c>
      <c r="P23" s="151">
        <f>SUM(L23:O23)</f>
        <v>7422</v>
      </c>
    </row>
    <row r="24" spans="1:18" ht="20.100000000000001" customHeight="1" x14ac:dyDescent="0.2">
      <c r="A24" s="15" t="s">
        <v>7</v>
      </c>
      <c r="B24" s="148">
        <f>SUM(B21:B23)</f>
        <v>4281</v>
      </c>
      <c r="C24" s="148">
        <f>SUM(C21:C23)</f>
        <v>459</v>
      </c>
      <c r="D24" s="148">
        <f>SUM(D21:D23)</f>
        <v>2888</v>
      </c>
      <c r="E24" s="148">
        <f>SUM(E21:E23)</f>
        <v>5187</v>
      </c>
      <c r="F24" s="148">
        <f>SUM(B24:E24)</f>
        <v>12815</v>
      </c>
      <c r="G24" s="148">
        <f>SUM(G21:G23)</f>
        <v>4838</v>
      </c>
      <c r="H24" s="148">
        <f>SUM(H21:H23)</f>
        <v>2723</v>
      </c>
      <c r="I24" s="148">
        <f>SUM(I21:I23)</f>
        <v>3934</v>
      </c>
      <c r="J24" s="148">
        <f>SUM(J21:J23)</f>
        <v>951</v>
      </c>
      <c r="K24" s="148">
        <f>SUM(G24:J24)</f>
        <v>12446</v>
      </c>
      <c r="L24" s="148">
        <f>SUM(L21:L23)</f>
        <v>5146</v>
      </c>
      <c r="M24" s="148">
        <f>SUM(M21:M23)</f>
        <v>2331</v>
      </c>
      <c r="N24" s="148">
        <f>SUM(N21:N23)</f>
        <v>1002</v>
      </c>
      <c r="O24" s="186">
        <f>SUM(O21:O23)</f>
        <v>389</v>
      </c>
      <c r="P24" s="148">
        <f>SUM(P21:P23)</f>
        <v>8868</v>
      </c>
    </row>
    <row r="25" spans="1:18" ht="113.25" customHeight="1" thickBot="1" x14ac:dyDescent="0.25">
      <c r="A25" s="295" t="s">
        <v>22</v>
      </c>
      <c r="B25" s="295"/>
      <c r="C25" s="295"/>
      <c r="D25" s="295"/>
      <c r="E25" s="149">
        <v>10</v>
      </c>
      <c r="F25" s="296" t="s">
        <v>23</v>
      </c>
      <c r="G25" s="296"/>
      <c r="H25" s="82"/>
      <c r="I25" s="250" t="s">
        <v>173</v>
      </c>
      <c r="J25" s="251"/>
      <c r="K25" s="83"/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297" t="s">
        <v>24</v>
      </c>
      <c r="B26" s="297"/>
      <c r="C26" s="297"/>
      <c r="D26" s="88"/>
      <c r="E26" s="150" t="s">
        <v>25</v>
      </c>
      <c r="F26" s="89" t="s">
        <v>26</v>
      </c>
      <c r="G26" s="90" t="s">
        <v>27</v>
      </c>
      <c r="H26" s="37"/>
      <c r="I26" s="252"/>
      <c r="J26" s="252"/>
      <c r="K26" s="298"/>
      <c r="L26" s="91"/>
      <c r="M26" s="92"/>
      <c r="N26" s="299"/>
      <c r="O26" s="39"/>
      <c r="P26" s="93"/>
    </row>
    <row r="27" spans="1:18" ht="20.100000000000001" customHeight="1" thickTop="1" thickBot="1" x14ac:dyDescent="0.25">
      <c r="A27" s="297"/>
      <c r="B27" s="297"/>
      <c r="C27" s="297"/>
      <c r="D27" s="94" t="s">
        <v>148</v>
      </c>
      <c r="E27" s="95">
        <v>15</v>
      </c>
      <c r="F27" s="96">
        <v>5</v>
      </c>
      <c r="G27" s="96">
        <v>2</v>
      </c>
      <c r="H27" s="37"/>
      <c r="I27" s="252"/>
      <c r="J27" s="252"/>
      <c r="K27" s="298"/>
      <c r="L27" s="97"/>
      <c r="M27" s="98"/>
      <c r="N27" s="299"/>
      <c r="O27" s="39"/>
      <c r="P27" s="93"/>
    </row>
    <row r="28" spans="1:18" ht="20.100000000000001" customHeight="1" thickTop="1" thickBot="1" x14ac:dyDescent="0.25">
      <c r="A28" s="297"/>
      <c r="B28" s="297"/>
      <c r="C28" s="297"/>
      <c r="D28" s="94" t="s">
        <v>157</v>
      </c>
      <c r="E28" s="95">
        <v>78</v>
      </c>
      <c r="F28" s="99">
        <v>5</v>
      </c>
      <c r="G28" s="99">
        <v>3</v>
      </c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297"/>
      <c r="B29" s="297"/>
      <c r="C29" s="297"/>
      <c r="D29" s="94" t="s">
        <v>158</v>
      </c>
      <c r="E29" s="95">
        <v>16</v>
      </c>
      <c r="F29" s="99">
        <v>4</v>
      </c>
      <c r="G29" s="99">
        <v>3</v>
      </c>
      <c r="H29" s="37"/>
      <c r="I29" s="264" t="s">
        <v>174</v>
      </c>
      <c r="J29" s="264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297"/>
      <c r="B30" s="297"/>
      <c r="C30" s="297"/>
      <c r="D30" s="94" t="s">
        <v>159</v>
      </c>
      <c r="E30" s="95">
        <v>98</v>
      </c>
      <c r="F30" s="99">
        <v>4</v>
      </c>
      <c r="G30" s="99">
        <v>3</v>
      </c>
      <c r="H30" s="37"/>
      <c r="I30" s="265"/>
      <c r="J30" s="265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297"/>
      <c r="B31" s="297"/>
      <c r="C31" s="297"/>
      <c r="D31" s="94" t="s">
        <v>160</v>
      </c>
      <c r="E31" s="95">
        <v>83</v>
      </c>
      <c r="F31" s="99">
        <v>4</v>
      </c>
      <c r="G31" s="99">
        <v>2</v>
      </c>
      <c r="H31" s="37"/>
      <c r="I31" s="265"/>
      <c r="J31" s="265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297"/>
      <c r="B32" s="297"/>
      <c r="C32" s="297"/>
      <c r="D32" s="94" t="s">
        <v>161</v>
      </c>
      <c r="E32" s="95">
        <v>102</v>
      </c>
      <c r="F32" s="99">
        <v>5</v>
      </c>
      <c r="G32" s="99">
        <v>2</v>
      </c>
      <c r="H32" s="37"/>
      <c r="I32" s="265"/>
      <c r="J32" s="265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297"/>
      <c r="B33" s="297"/>
      <c r="C33" s="297"/>
      <c r="D33" s="94" t="s">
        <v>162</v>
      </c>
      <c r="E33" s="95">
        <v>11</v>
      </c>
      <c r="F33" s="99">
        <v>5</v>
      </c>
      <c r="G33" s="99">
        <v>3</v>
      </c>
      <c r="H33" s="37"/>
      <c r="I33" s="265"/>
      <c r="J33" s="265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297"/>
      <c r="B34" s="297"/>
      <c r="C34" s="297"/>
      <c r="D34" s="94" t="s">
        <v>163</v>
      </c>
      <c r="E34" s="95">
        <v>36</v>
      </c>
      <c r="F34" s="99">
        <v>4</v>
      </c>
      <c r="G34" s="99">
        <v>1</v>
      </c>
      <c r="H34" s="37"/>
      <c r="I34" s="265"/>
      <c r="J34" s="265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297"/>
      <c r="B35" s="297"/>
      <c r="C35" s="297"/>
      <c r="D35" s="94" t="s">
        <v>164</v>
      </c>
      <c r="E35" s="109">
        <v>178</v>
      </c>
      <c r="F35" s="99">
        <v>4</v>
      </c>
      <c r="G35" s="99">
        <v>2</v>
      </c>
      <c r="H35" s="37"/>
      <c r="I35" s="265"/>
      <c r="J35" s="265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297"/>
      <c r="B36" s="297"/>
      <c r="C36" s="297"/>
      <c r="D36" s="94" t="s">
        <v>165</v>
      </c>
      <c r="E36" s="110">
        <v>13</v>
      </c>
      <c r="F36" s="99">
        <v>5</v>
      </c>
      <c r="G36" s="99">
        <v>5</v>
      </c>
      <c r="H36" s="37"/>
      <c r="I36" s="265"/>
      <c r="J36" s="265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297"/>
      <c r="B37" s="297"/>
      <c r="C37" s="297"/>
      <c r="D37" s="111" t="s">
        <v>7</v>
      </c>
      <c r="E37" s="112">
        <f>SUM(E27:E36)</f>
        <v>630</v>
      </c>
      <c r="F37" s="112">
        <f>SUM(F27:F36)</f>
        <v>45</v>
      </c>
      <c r="G37" s="112">
        <f>SUM(G27:G36)</f>
        <v>26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3" max="15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R38"/>
  <sheetViews>
    <sheetView view="pageBreakPreview" zoomScaleNormal="100" zoomScaleSheetLayoutView="100" workbookViewId="0">
      <selection activeCell="L3" sqref="L3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69" t="s">
        <v>88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</row>
    <row r="2" spans="1:16" ht="29.25" customHeight="1" x14ac:dyDescent="0.2">
      <c r="A2" s="269" t="s">
        <v>166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</row>
    <row r="3" spans="1:16" ht="22.5" customHeight="1" x14ac:dyDescent="0.2">
      <c r="A3" s="2"/>
      <c r="B3" s="289" t="s">
        <v>0</v>
      </c>
      <c r="C3" s="289"/>
      <c r="D3" s="3"/>
      <c r="E3" s="3"/>
      <c r="F3" s="3"/>
      <c r="G3" s="3"/>
      <c r="H3" s="76" t="s">
        <v>1</v>
      </c>
      <c r="I3" s="117">
        <v>6</v>
      </c>
      <c r="J3" s="6"/>
      <c r="K3" s="4" t="s">
        <v>2</v>
      </c>
      <c r="L3" s="141">
        <v>3</v>
      </c>
      <c r="M3" s="2"/>
      <c r="N3" s="2"/>
      <c r="O3" s="2"/>
      <c r="P3" s="2"/>
    </row>
    <row r="4" spans="1:16" ht="51" customHeight="1" x14ac:dyDescent="0.2">
      <c r="A4" s="2"/>
      <c r="B4" s="272" t="s">
        <v>167</v>
      </c>
      <c r="C4" s="272"/>
      <c r="D4" s="272"/>
      <c r="E4" s="272"/>
      <c r="F4" s="227" t="s">
        <v>168</v>
      </c>
      <c r="G4" s="273" t="s">
        <v>169</v>
      </c>
      <c r="H4" s="274"/>
      <c r="I4" s="274"/>
      <c r="J4" s="274"/>
      <c r="K4" s="272" t="s">
        <v>170</v>
      </c>
      <c r="L4" s="272"/>
      <c r="M4" s="272"/>
      <c r="N4" s="272"/>
    </row>
    <row r="5" spans="1:16" ht="44.25" customHeight="1" x14ac:dyDescent="0.2">
      <c r="A5" s="9" t="s">
        <v>3</v>
      </c>
      <c r="B5" s="78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56" t="s">
        <v>14</v>
      </c>
      <c r="N5" s="156" t="s">
        <v>7</v>
      </c>
    </row>
    <row r="6" spans="1:16" ht="20.100000000000001" customHeight="1" x14ac:dyDescent="0.2">
      <c r="A6" s="153" t="s">
        <v>15</v>
      </c>
      <c r="B6" s="151">
        <v>40</v>
      </c>
      <c r="C6" s="153">
        <v>45</v>
      </c>
      <c r="D6" s="153">
        <v>57</v>
      </c>
      <c r="E6" s="153">
        <f>B6+C6+D6</f>
        <v>142</v>
      </c>
      <c r="F6" s="153">
        <v>4</v>
      </c>
      <c r="G6" s="153">
        <v>12</v>
      </c>
      <c r="H6" s="153">
        <v>0</v>
      </c>
      <c r="I6" s="153">
        <v>0</v>
      </c>
      <c r="J6" s="153">
        <f>SUM(G6:I6)</f>
        <v>12</v>
      </c>
      <c r="K6" s="153">
        <v>34</v>
      </c>
      <c r="L6" s="153">
        <v>40</v>
      </c>
      <c r="M6" s="151">
        <v>60</v>
      </c>
      <c r="N6" s="151">
        <f>SUM(K6:M6)</f>
        <v>134</v>
      </c>
      <c r="O6" s="1">
        <f>E6+F6-J6-N6</f>
        <v>0</v>
      </c>
    </row>
    <row r="7" spans="1:16" ht="20.100000000000001" customHeight="1" x14ac:dyDescent="0.2">
      <c r="A7" s="153" t="s">
        <v>16</v>
      </c>
      <c r="B7" s="151">
        <v>25</v>
      </c>
      <c r="C7" s="153">
        <v>16</v>
      </c>
      <c r="D7" s="153">
        <v>47</v>
      </c>
      <c r="E7" s="153">
        <f>B7+C7+D7</f>
        <v>88</v>
      </c>
      <c r="F7" s="153">
        <v>4</v>
      </c>
      <c r="G7" s="153">
        <v>28</v>
      </c>
      <c r="H7" s="153">
        <v>0</v>
      </c>
      <c r="I7" s="153">
        <v>0</v>
      </c>
      <c r="J7" s="153">
        <f>SUM(G7:I7)</f>
        <v>28</v>
      </c>
      <c r="K7" s="153">
        <v>10</v>
      </c>
      <c r="L7" s="153">
        <v>25</v>
      </c>
      <c r="M7" s="151">
        <v>29</v>
      </c>
      <c r="N7" s="148">
        <f>SUM(K7:M7)</f>
        <v>64</v>
      </c>
      <c r="O7" s="1">
        <f t="shared" ref="O7:O9" si="0">E7+F7-J7-N7</f>
        <v>0</v>
      </c>
    </row>
    <row r="8" spans="1:16" ht="20.100000000000001" customHeight="1" x14ac:dyDescent="0.2">
      <c r="A8" s="153" t="s">
        <v>17</v>
      </c>
      <c r="B8" s="151">
        <v>224</v>
      </c>
      <c r="C8" s="153">
        <v>142</v>
      </c>
      <c r="D8" s="153">
        <v>234</v>
      </c>
      <c r="E8" s="153">
        <f>B8+C8+D8</f>
        <v>600</v>
      </c>
      <c r="F8" s="153">
        <v>64</v>
      </c>
      <c r="G8" s="153">
        <v>68</v>
      </c>
      <c r="H8" s="153">
        <v>0</v>
      </c>
      <c r="I8" s="153">
        <v>0</v>
      </c>
      <c r="J8" s="153">
        <f>SUM(G8:I8)</f>
        <v>68</v>
      </c>
      <c r="K8" s="153">
        <v>193</v>
      </c>
      <c r="L8" s="153">
        <v>189</v>
      </c>
      <c r="M8" s="120">
        <v>214</v>
      </c>
      <c r="N8" s="144">
        <f>SUM(K8:M8)</f>
        <v>596</v>
      </c>
      <c r="O8" s="1">
        <f t="shared" si="0"/>
        <v>0</v>
      </c>
    </row>
    <row r="9" spans="1:16" ht="20.100000000000001" customHeight="1" x14ac:dyDescent="0.2">
      <c r="A9" s="15" t="s">
        <v>7</v>
      </c>
      <c r="B9" s="148">
        <f>SUM(B6:B8)</f>
        <v>289</v>
      </c>
      <c r="C9" s="148">
        <f>SUM(C6:C8)</f>
        <v>203</v>
      </c>
      <c r="D9" s="148">
        <f>SUM(D6:D8)</f>
        <v>338</v>
      </c>
      <c r="E9" s="153">
        <f>B9+C9+D9</f>
        <v>830</v>
      </c>
      <c r="F9" s="15">
        <f>SUM(F6:F8)</f>
        <v>72</v>
      </c>
      <c r="G9" s="15">
        <f>SUM(G6:G8)</f>
        <v>108</v>
      </c>
      <c r="H9" s="15">
        <f>SUM(H6:H8)</f>
        <v>0</v>
      </c>
      <c r="I9" s="15">
        <f>SUM(I6:I8)</f>
        <v>0</v>
      </c>
      <c r="J9" s="153">
        <f>SUM(G9:I9)</f>
        <v>108</v>
      </c>
      <c r="K9" s="15">
        <f>SUM(K6:K8)</f>
        <v>237</v>
      </c>
      <c r="L9" s="15">
        <f>SUM(L6:L8)</f>
        <v>254</v>
      </c>
      <c r="M9" s="15">
        <f>SUM(M6:M8)</f>
        <v>303</v>
      </c>
      <c r="N9" s="144">
        <f>SUM(N6:N8)</f>
        <v>794</v>
      </c>
      <c r="O9" s="1">
        <f t="shared" si="0"/>
        <v>0</v>
      </c>
    </row>
    <row r="10" spans="1:16" ht="20.25" customHeight="1" x14ac:dyDescent="0.2">
      <c r="A10" s="290" t="s">
        <v>18</v>
      </c>
      <c r="B10" s="290"/>
      <c r="C10" s="290"/>
      <c r="D10" s="290"/>
      <c r="E10" s="290"/>
      <c r="F10" s="290"/>
      <c r="G10" s="290"/>
      <c r="H10" s="290"/>
      <c r="I10" s="290"/>
      <c r="J10" s="290"/>
      <c r="K10" s="290"/>
      <c r="L10" s="290"/>
      <c r="M10" s="290"/>
      <c r="N10" s="291"/>
      <c r="O10" s="290"/>
      <c r="P10" s="290"/>
    </row>
    <row r="11" spans="1:16" ht="24.75" customHeight="1" x14ac:dyDescent="0.2">
      <c r="A11" s="276" t="s">
        <v>171</v>
      </c>
      <c r="B11" s="276"/>
      <c r="C11" s="276"/>
      <c r="D11" s="276"/>
      <c r="E11" s="276"/>
      <c r="F11" s="276"/>
      <c r="G11" s="276"/>
      <c r="H11" s="276"/>
      <c r="I11" s="276"/>
      <c r="J11" s="276"/>
      <c r="K11" s="276"/>
      <c r="L11" s="276"/>
      <c r="M11" s="276"/>
      <c r="N11" s="276"/>
      <c r="O11" s="276"/>
      <c r="P11" s="276"/>
    </row>
    <row r="12" spans="1:16" ht="24" customHeight="1" x14ac:dyDescent="0.2">
      <c r="A12" s="80"/>
      <c r="B12" s="292" t="s">
        <v>19</v>
      </c>
      <c r="C12" s="292"/>
      <c r="D12" s="292"/>
      <c r="E12" s="292"/>
      <c r="F12" s="292"/>
      <c r="G12" s="292" t="s">
        <v>20</v>
      </c>
      <c r="H12" s="292"/>
      <c r="I12" s="292"/>
      <c r="J12" s="292"/>
      <c r="K12" s="292"/>
      <c r="L12" s="292" t="s">
        <v>21</v>
      </c>
      <c r="M12" s="292"/>
      <c r="N12" s="292"/>
      <c r="O12" s="292"/>
      <c r="P12" s="292"/>
    </row>
    <row r="13" spans="1:16" ht="18.95" customHeight="1" x14ac:dyDescent="0.2">
      <c r="A13" s="81" t="s">
        <v>3</v>
      </c>
      <c r="B13" s="227" t="s">
        <v>175</v>
      </c>
      <c r="C13" s="118">
        <v>2021</v>
      </c>
      <c r="D13" s="118">
        <v>2022</v>
      </c>
      <c r="E13" s="118">
        <v>2023</v>
      </c>
      <c r="F13" s="151" t="s">
        <v>7</v>
      </c>
      <c r="G13" s="227" t="s">
        <v>175</v>
      </c>
      <c r="H13" s="118">
        <v>2021</v>
      </c>
      <c r="I13" s="118">
        <v>2022</v>
      </c>
      <c r="J13" s="118">
        <v>2023</v>
      </c>
      <c r="K13" s="151" t="s">
        <v>7</v>
      </c>
      <c r="L13" s="227" t="s">
        <v>175</v>
      </c>
      <c r="M13" s="118">
        <v>2021</v>
      </c>
      <c r="N13" s="118">
        <v>2022</v>
      </c>
      <c r="O13" s="118">
        <v>2023</v>
      </c>
      <c r="P13" s="151" t="s">
        <v>7</v>
      </c>
    </row>
    <row r="14" spans="1:16" ht="20.100000000000001" customHeight="1" x14ac:dyDescent="0.2">
      <c r="A14" s="19" t="s">
        <v>15</v>
      </c>
      <c r="B14" s="20">
        <v>14</v>
      </c>
      <c r="C14" s="77">
        <v>0</v>
      </c>
      <c r="D14" s="77">
        <v>4</v>
      </c>
      <c r="E14" s="65">
        <v>22</v>
      </c>
      <c r="F14" s="151">
        <f>SUM(B14:E14)</f>
        <v>40</v>
      </c>
      <c r="G14" s="21">
        <v>9</v>
      </c>
      <c r="H14" s="20">
        <v>8</v>
      </c>
      <c r="I14" s="5">
        <v>15</v>
      </c>
      <c r="J14" s="5">
        <v>13</v>
      </c>
      <c r="K14" s="155">
        <f>SUM(G14:J14)</f>
        <v>45</v>
      </c>
      <c r="L14" s="20">
        <v>19</v>
      </c>
      <c r="M14" s="5">
        <v>30</v>
      </c>
      <c r="N14" s="5">
        <v>8</v>
      </c>
      <c r="O14" s="67">
        <v>0</v>
      </c>
      <c r="P14" s="77">
        <f>SUM(L14:O14)</f>
        <v>57</v>
      </c>
    </row>
    <row r="15" spans="1:16" ht="20.100000000000001" customHeight="1" x14ac:dyDescent="0.2">
      <c r="A15" s="152" t="s">
        <v>16</v>
      </c>
      <c r="B15" s="23">
        <v>1</v>
      </c>
      <c r="C15" s="77">
        <v>0</v>
      </c>
      <c r="D15" s="77">
        <v>19</v>
      </c>
      <c r="E15" s="66">
        <v>5</v>
      </c>
      <c r="F15" s="151">
        <f>SUM(B15:E15)</f>
        <v>25</v>
      </c>
      <c r="G15" s="24">
        <v>0</v>
      </c>
      <c r="H15" s="23">
        <v>1</v>
      </c>
      <c r="I15" s="5">
        <v>14</v>
      </c>
      <c r="J15" s="5">
        <v>1</v>
      </c>
      <c r="K15" s="155">
        <f>SUM(G15:J15)</f>
        <v>16</v>
      </c>
      <c r="L15" s="23">
        <v>26</v>
      </c>
      <c r="M15" s="5">
        <v>19</v>
      </c>
      <c r="N15" s="5">
        <v>2</v>
      </c>
      <c r="O15" s="68">
        <v>0</v>
      </c>
      <c r="P15" s="77">
        <f>SUM(L15:O15)</f>
        <v>47</v>
      </c>
    </row>
    <row r="16" spans="1:16" ht="20.100000000000001" customHeight="1" x14ac:dyDescent="0.2">
      <c r="A16" s="152" t="s">
        <v>17</v>
      </c>
      <c r="B16" s="23">
        <v>62</v>
      </c>
      <c r="C16" s="77">
        <v>1</v>
      </c>
      <c r="D16" s="77">
        <v>51</v>
      </c>
      <c r="E16" s="66">
        <v>110</v>
      </c>
      <c r="F16" s="151">
        <f>SUM(B16:E16)</f>
        <v>224</v>
      </c>
      <c r="G16" s="24">
        <v>51</v>
      </c>
      <c r="H16" s="23">
        <v>23</v>
      </c>
      <c r="I16" s="5">
        <v>66</v>
      </c>
      <c r="J16" s="5">
        <v>2</v>
      </c>
      <c r="K16" s="155">
        <f>SUM(G16:J16)</f>
        <v>142</v>
      </c>
      <c r="L16" s="23">
        <v>125</v>
      </c>
      <c r="M16" s="5">
        <v>48</v>
      </c>
      <c r="N16" s="5">
        <v>60</v>
      </c>
      <c r="O16" s="68">
        <v>1</v>
      </c>
      <c r="P16" s="77">
        <f>SUM(L16:O16)</f>
        <v>234</v>
      </c>
    </row>
    <row r="17" spans="1:18" ht="20.100000000000001" customHeight="1" x14ac:dyDescent="0.2">
      <c r="A17" s="152" t="s">
        <v>7</v>
      </c>
      <c r="B17" s="23">
        <f>SUM(B14:B16)</f>
        <v>77</v>
      </c>
      <c r="C17" s="23">
        <f>SUM(C14:C16)</f>
        <v>1</v>
      </c>
      <c r="D17" s="23">
        <f>SUM(D14:D16)</f>
        <v>74</v>
      </c>
      <c r="E17" s="23">
        <f>SUM(E14:E16)</f>
        <v>137</v>
      </c>
      <c r="F17" s="151">
        <f>SUM(B17:E17)</f>
        <v>289</v>
      </c>
      <c r="G17" s="24">
        <f>SUM(G14:G16)</f>
        <v>60</v>
      </c>
      <c r="H17" s="24">
        <f>SUM(H14:H16)</f>
        <v>32</v>
      </c>
      <c r="I17" s="21">
        <f>SUM(I14:I16)</f>
        <v>95</v>
      </c>
      <c r="J17" s="21">
        <f>SUM(J14:J16)</f>
        <v>16</v>
      </c>
      <c r="K17" s="151">
        <f>SUM(G17:J17)</f>
        <v>203</v>
      </c>
      <c r="L17" s="24">
        <f>SUM(L14:L16)</f>
        <v>170</v>
      </c>
      <c r="M17" s="21">
        <f>SUM(M14:M16)</f>
        <v>97</v>
      </c>
      <c r="N17" s="21">
        <f>SUM(N14:N16)</f>
        <v>70</v>
      </c>
      <c r="O17" s="24">
        <f>SUM(O14:O16)</f>
        <v>1</v>
      </c>
      <c r="P17" s="77">
        <f>SUM(L17:O17)</f>
        <v>338</v>
      </c>
    </row>
    <row r="18" spans="1:18" ht="31.5" customHeight="1" x14ac:dyDescent="0.25">
      <c r="A18" s="266" t="s">
        <v>172</v>
      </c>
      <c r="B18" s="267"/>
      <c r="C18" s="268"/>
      <c r="D18" s="268"/>
      <c r="E18" s="267"/>
      <c r="F18" s="267"/>
      <c r="G18" s="267"/>
      <c r="H18" s="267"/>
      <c r="I18" s="267"/>
      <c r="J18" s="267"/>
      <c r="K18" s="267"/>
      <c r="L18" s="267"/>
      <c r="M18" s="267"/>
      <c r="N18" s="267"/>
      <c r="O18" s="267"/>
      <c r="P18" s="268"/>
    </row>
    <row r="19" spans="1:18" ht="36.75" customHeight="1" x14ac:dyDescent="0.2">
      <c r="A19" s="2"/>
      <c r="B19" s="244" t="s">
        <v>19</v>
      </c>
      <c r="C19" s="244"/>
      <c r="D19" s="244"/>
      <c r="E19" s="244"/>
      <c r="F19" s="244"/>
      <c r="G19" s="293" t="s">
        <v>20</v>
      </c>
      <c r="H19" s="293"/>
      <c r="I19" s="293"/>
      <c r="J19" s="293"/>
      <c r="K19" s="293"/>
      <c r="L19" s="294" t="s">
        <v>21</v>
      </c>
      <c r="M19" s="294"/>
      <c r="N19" s="294"/>
      <c r="O19" s="294"/>
      <c r="P19" s="294"/>
    </row>
    <row r="20" spans="1:18" ht="18.95" customHeight="1" x14ac:dyDescent="0.2">
      <c r="A20" s="9" t="s">
        <v>3</v>
      </c>
      <c r="B20" s="227" t="s">
        <v>175</v>
      </c>
      <c r="C20" s="118">
        <v>2021</v>
      </c>
      <c r="D20" s="118">
        <v>2022</v>
      </c>
      <c r="E20" s="118">
        <v>2023</v>
      </c>
      <c r="F20" s="151" t="s">
        <v>7</v>
      </c>
      <c r="G20" s="227" t="s">
        <v>175</v>
      </c>
      <c r="H20" s="118">
        <v>2021</v>
      </c>
      <c r="I20" s="118">
        <v>2022</v>
      </c>
      <c r="J20" s="118">
        <v>2023</v>
      </c>
      <c r="K20" s="151" t="s">
        <v>7</v>
      </c>
      <c r="L20" s="227" t="s">
        <v>175</v>
      </c>
      <c r="M20" s="118">
        <v>2021</v>
      </c>
      <c r="N20" s="118">
        <v>2022</v>
      </c>
      <c r="O20" s="118">
        <v>2023</v>
      </c>
      <c r="P20" s="151" t="s">
        <v>7</v>
      </c>
    </row>
    <row r="21" spans="1:18" ht="20.100000000000001" customHeight="1" x14ac:dyDescent="0.2">
      <c r="A21" s="153" t="s">
        <v>15</v>
      </c>
      <c r="B21" s="151">
        <v>12</v>
      </c>
      <c r="C21" s="151">
        <v>0</v>
      </c>
      <c r="D21" s="151">
        <v>0</v>
      </c>
      <c r="E21" s="151">
        <v>22</v>
      </c>
      <c r="F21" s="151">
        <f>SUM(B21:E21)</f>
        <v>34</v>
      </c>
      <c r="G21" s="151">
        <v>10</v>
      </c>
      <c r="H21" s="151">
        <v>4</v>
      </c>
      <c r="I21" s="151">
        <v>19</v>
      </c>
      <c r="J21" s="151">
        <v>7</v>
      </c>
      <c r="K21" s="151">
        <f>SUM(G21:J21)</f>
        <v>40</v>
      </c>
      <c r="L21" s="151">
        <v>15</v>
      </c>
      <c r="M21" s="151">
        <v>28</v>
      </c>
      <c r="N21" s="151">
        <v>8</v>
      </c>
      <c r="O21" s="151">
        <v>9</v>
      </c>
      <c r="P21" s="151">
        <f>SUM(L21:O21)</f>
        <v>60</v>
      </c>
    </row>
    <row r="22" spans="1:18" ht="20.100000000000001" customHeight="1" x14ac:dyDescent="0.2">
      <c r="A22" s="153" t="s">
        <v>16</v>
      </c>
      <c r="B22" s="151">
        <v>1</v>
      </c>
      <c r="C22" s="151">
        <v>0</v>
      </c>
      <c r="D22" s="151">
        <v>0</v>
      </c>
      <c r="E22" s="151">
        <v>9</v>
      </c>
      <c r="F22" s="151">
        <f>SUM(B22:E22)</f>
        <v>10</v>
      </c>
      <c r="G22" s="151">
        <v>0</v>
      </c>
      <c r="H22" s="151">
        <v>1</v>
      </c>
      <c r="I22" s="151">
        <v>23</v>
      </c>
      <c r="J22" s="151">
        <v>1</v>
      </c>
      <c r="K22" s="151">
        <f>SUM(G22:J22)</f>
        <v>25</v>
      </c>
      <c r="L22" s="151">
        <v>10</v>
      </c>
      <c r="M22" s="151">
        <v>9</v>
      </c>
      <c r="N22" s="172">
        <v>10</v>
      </c>
      <c r="O22" s="151">
        <v>0</v>
      </c>
      <c r="P22" s="151">
        <f>SUM(L22:O22)</f>
        <v>29</v>
      </c>
    </row>
    <row r="23" spans="1:18" ht="20.100000000000001" customHeight="1" x14ac:dyDescent="0.2">
      <c r="A23" s="153" t="s">
        <v>17</v>
      </c>
      <c r="B23" s="151">
        <v>54</v>
      </c>
      <c r="C23" s="151">
        <v>2</v>
      </c>
      <c r="D23" s="151">
        <v>1</v>
      </c>
      <c r="E23" s="151">
        <v>136</v>
      </c>
      <c r="F23" s="151">
        <f>SUM(B23:E23)</f>
        <v>193</v>
      </c>
      <c r="G23" s="151">
        <v>52</v>
      </c>
      <c r="H23" s="151">
        <v>20</v>
      </c>
      <c r="I23" s="151">
        <v>99</v>
      </c>
      <c r="J23" s="151">
        <v>18</v>
      </c>
      <c r="K23" s="151">
        <f>SUM(G23:J23)</f>
        <v>189</v>
      </c>
      <c r="L23" s="151">
        <v>101</v>
      </c>
      <c r="M23" s="151">
        <v>38</v>
      </c>
      <c r="N23" s="151">
        <v>68</v>
      </c>
      <c r="O23" s="151">
        <v>7</v>
      </c>
      <c r="P23" s="151">
        <f>SUM(L23:O23)</f>
        <v>214</v>
      </c>
    </row>
    <row r="24" spans="1:18" ht="20.100000000000001" customHeight="1" x14ac:dyDescent="0.2">
      <c r="A24" s="15" t="s">
        <v>7</v>
      </c>
      <c r="B24" s="148">
        <f>SUM(B21:B23)</f>
        <v>67</v>
      </c>
      <c r="C24" s="148">
        <f>SUM(C21:C23)</f>
        <v>2</v>
      </c>
      <c r="D24" s="148">
        <f>SUM(D21:D23)</f>
        <v>1</v>
      </c>
      <c r="E24" s="148">
        <f>SUM(E21:E23)</f>
        <v>167</v>
      </c>
      <c r="F24" s="148">
        <f>SUM(B24:E24)</f>
        <v>237</v>
      </c>
      <c r="G24" s="148">
        <f>SUM(G21:G23)</f>
        <v>62</v>
      </c>
      <c r="H24" s="148">
        <f>SUM(H21:H23)</f>
        <v>25</v>
      </c>
      <c r="I24" s="148">
        <f>SUM(I21:I23)</f>
        <v>141</v>
      </c>
      <c r="J24" s="148">
        <f>SUM(J21:J23)</f>
        <v>26</v>
      </c>
      <c r="K24" s="148">
        <f>SUM(G24:J24)</f>
        <v>254</v>
      </c>
      <c r="L24" s="148">
        <f>SUM(L21:L23)</f>
        <v>126</v>
      </c>
      <c r="M24" s="148">
        <f>SUM(M21:M23)</f>
        <v>75</v>
      </c>
      <c r="N24" s="148">
        <f>SUM(N21:N23)</f>
        <v>86</v>
      </c>
      <c r="O24" s="186">
        <f>SUM(O21:O23)</f>
        <v>16</v>
      </c>
      <c r="P24" s="148">
        <f>SUM(P21:P23)</f>
        <v>303</v>
      </c>
    </row>
    <row r="25" spans="1:18" ht="113.25" customHeight="1" thickBot="1" x14ac:dyDescent="0.25">
      <c r="A25" s="295" t="s">
        <v>22</v>
      </c>
      <c r="B25" s="295"/>
      <c r="C25" s="295"/>
      <c r="D25" s="295"/>
      <c r="E25" s="149"/>
      <c r="F25" s="296" t="s">
        <v>23</v>
      </c>
      <c r="G25" s="296"/>
      <c r="H25" s="82"/>
      <c r="I25" s="250" t="s">
        <v>173</v>
      </c>
      <c r="J25" s="251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297" t="s">
        <v>24</v>
      </c>
      <c r="B26" s="297"/>
      <c r="C26" s="297"/>
      <c r="D26" s="88"/>
      <c r="E26" s="150" t="s">
        <v>25</v>
      </c>
      <c r="F26" s="89" t="s">
        <v>26</v>
      </c>
      <c r="G26" s="90" t="s">
        <v>27</v>
      </c>
      <c r="H26" s="37"/>
      <c r="I26" s="252"/>
      <c r="J26" s="252"/>
      <c r="K26" s="298"/>
      <c r="L26" s="91"/>
      <c r="M26" s="92"/>
      <c r="N26" s="299"/>
      <c r="O26" s="39"/>
      <c r="P26" s="93"/>
    </row>
    <row r="27" spans="1:18" ht="20.100000000000001" customHeight="1" thickTop="1" thickBot="1" x14ac:dyDescent="0.25">
      <c r="A27" s="297"/>
      <c r="B27" s="297"/>
      <c r="C27" s="297"/>
      <c r="D27" s="94"/>
      <c r="E27" s="95">
        <v>19</v>
      </c>
      <c r="F27" s="96">
        <v>5</v>
      </c>
      <c r="G27" s="96">
        <v>3</v>
      </c>
      <c r="H27" s="37"/>
      <c r="I27" s="252"/>
      <c r="J27" s="252"/>
      <c r="K27" s="298"/>
      <c r="L27" s="97"/>
      <c r="M27" s="98"/>
      <c r="N27" s="299"/>
      <c r="O27" s="39"/>
      <c r="P27" s="93"/>
    </row>
    <row r="28" spans="1:18" ht="20.100000000000001" customHeight="1" thickTop="1" thickBot="1" x14ac:dyDescent="0.25">
      <c r="A28" s="297"/>
      <c r="B28" s="297"/>
      <c r="C28" s="297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297"/>
      <c r="B29" s="297"/>
      <c r="C29" s="297"/>
      <c r="D29" s="94"/>
      <c r="E29" s="95"/>
      <c r="F29" s="99"/>
      <c r="G29" s="99"/>
      <c r="H29" s="37"/>
      <c r="I29" s="264" t="s">
        <v>174</v>
      </c>
      <c r="J29" s="264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297"/>
      <c r="B30" s="297"/>
      <c r="C30" s="297"/>
      <c r="D30" s="94"/>
      <c r="E30" s="95"/>
      <c r="F30" s="99"/>
      <c r="G30" s="99"/>
      <c r="H30" s="37"/>
      <c r="I30" s="265"/>
      <c r="J30" s="265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297"/>
      <c r="B31" s="297"/>
      <c r="C31" s="297"/>
      <c r="D31" s="94"/>
      <c r="E31" s="95"/>
      <c r="F31" s="99"/>
      <c r="G31" s="99"/>
      <c r="H31" s="37"/>
      <c r="I31" s="265"/>
      <c r="J31" s="265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297"/>
      <c r="B32" s="297"/>
      <c r="C32" s="297"/>
      <c r="D32" s="94"/>
      <c r="E32" s="95"/>
      <c r="F32" s="99"/>
      <c r="G32" s="99"/>
      <c r="H32" s="37"/>
      <c r="I32" s="265"/>
      <c r="J32" s="265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297"/>
      <c r="B33" s="297"/>
      <c r="C33" s="297"/>
      <c r="D33" s="94"/>
      <c r="E33" s="95"/>
      <c r="F33" s="99"/>
      <c r="G33" s="99"/>
      <c r="H33" s="37"/>
      <c r="I33" s="265"/>
      <c r="J33" s="265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297"/>
      <c r="B34" s="297"/>
      <c r="C34" s="297"/>
      <c r="D34" s="94"/>
      <c r="E34" s="95"/>
      <c r="F34" s="99"/>
      <c r="G34" s="99"/>
      <c r="H34" s="37"/>
      <c r="I34" s="265"/>
      <c r="J34" s="265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297"/>
      <c r="B35" s="297"/>
      <c r="C35" s="297"/>
      <c r="D35" s="94"/>
      <c r="E35" s="109"/>
      <c r="F35" s="99"/>
      <c r="G35" s="99"/>
      <c r="H35" s="37"/>
      <c r="I35" s="265"/>
      <c r="J35" s="265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297"/>
      <c r="B36" s="297"/>
      <c r="C36" s="297"/>
      <c r="D36" s="94"/>
      <c r="E36" s="110"/>
      <c r="F36" s="99"/>
      <c r="G36" s="99"/>
      <c r="H36" s="37"/>
      <c r="I36" s="265"/>
      <c r="J36" s="265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297"/>
      <c r="B37" s="297"/>
      <c r="C37" s="297"/>
      <c r="D37" s="111" t="s">
        <v>7</v>
      </c>
      <c r="E37" s="112">
        <f>SUM(E27:E36)</f>
        <v>19</v>
      </c>
      <c r="F37" s="112">
        <f>SUM(F27:F36)</f>
        <v>5</v>
      </c>
      <c r="G37" s="112">
        <f>SUM(G27:G36)</f>
        <v>3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R38"/>
  <sheetViews>
    <sheetView view="pageBreakPreview" zoomScale="120" zoomScaleNormal="100" zoomScaleSheetLayoutView="120" workbookViewId="0">
      <selection activeCell="I3" sqref="I3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69" t="s">
        <v>89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</row>
    <row r="2" spans="1:16" ht="29.25" customHeight="1" x14ac:dyDescent="0.2">
      <c r="A2" s="269" t="s">
        <v>166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</row>
    <row r="3" spans="1:16" ht="22.5" customHeight="1" x14ac:dyDescent="0.2">
      <c r="A3" s="2"/>
      <c r="B3" s="289" t="s">
        <v>0</v>
      </c>
      <c r="C3" s="289"/>
      <c r="D3" s="3"/>
      <c r="E3" s="3"/>
      <c r="F3" s="3"/>
      <c r="G3" s="3"/>
      <c r="H3" s="76" t="s">
        <v>1</v>
      </c>
      <c r="I3" s="117">
        <v>11</v>
      </c>
      <c r="J3" s="6"/>
      <c r="K3" s="4" t="s">
        <v>2</v>
      </c>
      <c r="L3" s="141">
        <v>6</v>
      </c>
      <c r="M3" s="2"/>
      <c r="N3" s="2"/>
      <c r="O3" s="2"/>
      <c r="P3" s="2"/>
    </row>
    <row r="4" spans="1:16" ht="51" customHeight="1" x14ac:dyDescent="0.2">
      <c r="A4" s="2"/>
      <c r="B4" s="272" t="s">
        <v>167</v>
      </c>
      <c r="C4" s="272"/>
      <c r="D4" s="272"/>
      <c r="E4" s="272"/>
      <c r="F4" s="227" t="s">
        <v>168</v>
      </c>
      <c r="G4" s="273" t="s">
        <v>169</v>
      </c>
      <c r="H4" s="274"/>
      <c r="I4" s="274"/>
      <c r="J4" s="274"/>
      <c r="K4" s="272" t="s">
        <v>170</v>
      </c>
      <c r="L4" s="272"/>
      <c r="M4" s="272"/>
      <c r="N4" s="272"/>
    </row>
    <row r="5" spans="1:16" ht="44.25" customHeight="1" x14ac:dyDescent="0.2">
      <c r="A5" s="9" t="s">
        <v>3</v>
      </c>
      <c r="B5" s="78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56" t="s">
        <v>14</v>
      </c>
      <c r="N5" s="156" t="s">
        <v>7</v>
      </c>
    </row>
    <row r="6" spans="1:16" ht="20.100000000000001" customHeight="1" x14ac:dyDescent="0.2">
      <c r="A6" s="153" t="s">
        <v>15</v>
      </c>
      <c r="B6" s="151">
        <v>298</v>
      </c>
      <c r="C6" s="153">
        <v>118</v>
      </c>
      <c r="D6" s="153">
        <v>94</v>
      </c>
      <c r="E6" s="153">
        <f>B6+C6+D6</f>
        <v>510</v>
      </c>
      <c r="F6" s="153">
        <v>26</v>
      </c>
      <c r="G6" s="153">
        <v>25</v>
      </c>
      <c r="H6" s="153">
        <v>0</v>
      </c>
      <c r="I6" s="153">
        <v>0</v>
      </c>
      <c r="J6" s="153">
        <f>SUM(G6:I6)</f>
        <v>25</v>
      </c>
      <c r="K6" s="153">
        <f>305-3</f>
        <v>302</v>
      </c>
      <c r="L6" s="153">
        <v>118</v>
      </c>
      <c r="M6" s="151">
        <v>91</v>
      </c>
      <c r="N6" s="151">
        <f>SUM(K6:M6)</f>
        <v>511</v>
      </c>
      <c r="O6" s="1">
        <f>E6+F6-J6-N6</f>
        <v>0</v>
      </c>
    </row>
    <row r="7" spans="1:16" ht="20.100000000000001" customHeight="1" x14ac:dyDescent="0.2">
      <c r="A7" s="153" t="s">
        <v>16</v>
      </c>
      <c r="B7" s="151">
        <v>2</v>
      </c>
      <c r="C7" s="153">
        <v>30</v>
      </c>
      <c r="D7" s="153">
        <v>12</v>
      </c>
      <c r="E7" s="153">
        <f>B7+C7+D7</f>
        <v>44</v>
      </c>
      <c r="F7" s="153">
        <v>0</v>
      </c>
      <c r="G7" s="153">
        <v>2</v>
      </c>
      <c r="H7" s="153">
        <v>0</v>
      </c>
      <c r="I7" s="153">
        <v>0</v>
      </c>
      <c r="J7" s="153">
        <f>SUM(G7:I7)</f>
        <v>2</v>
      </c>
      <c r="K7" s="153">
        <v>2</v>
      </c>
      <c r="L7" s="153">
        <v>27</v>
      </c>
      <c r="M7" s="151">
        <v>13</v>
      </c>
      <c r="N7" s="148">
        <f>SUM(K7:M7)</f>
        <v>42</v>
      </c>
      <c r="O7" s="1">
        <f t="shared" ref="O7:O9" si="0">E7+F7-J7-N7</f>
        <v>0</v>
      </c>
    </row>
    <row r="8" spans="1:16" ht="20.100000000000001" customHeight="1" x14ac:dyDescent="0.2">
      <c r="A8" s="153" t="s">
        <v>17</v>
      </c>
      <c r="B8" s="151">
        <v>323</v>
      </c>
      <c r="C8" s="153">
        <v>693</v>
      </c>
      <c r="D8" s="153">
        <v>504</v>
      </c>
      <c r="E8" s="153">
        <f>B8+C8+D8</f>
        <v>1520</v>
      </c>
      <c r="F8" s="153">
        <v>94</v>
      </c>
      <c r="G8" s="153">
        <v>224</v>
      </c>
      <c r="H8" s="153">
        <v>0</v>
      </c>
      <c r="I8" s="153">
        <v>1</v>
      </c>
      <c r="J8" s="153">
        <f>SUM(G8:I8)</f>
        <v>225</v>
      </c>
      <c r="K8" s="153">
        <f>349-5</f>
        <v>344</v>
      </c>
      <c r="L8" s="153">
        <f>540+1</f>
        <v>541</v>
      </c>
      <c r="M8" s="120">
        <f>503+1</f>
        <v>504</v>
      </c>
      <c r="N8" s="144">
        <f>SUM(K8:M8)</f>
        <v>1389</v>
      </c>
      <c r="O8" s="1">
        <f t="shared" si="0"/>
        <v>0</v>
      </c>
    </row>
    <row r="9" spans="1:16" ht="20.100000000000001" customHeight="1" x14ac:dyDescent="0.2">
      <c r="A9" s="15" t="s">
        <v>7</v>
      </c>
      <c r="B9" s="148">
        <f>SUM(B6:B8)</f>
        <v>623</v>
      </c>
      <c r="C9" s="148">
        <f>SUM(C6:C8)</f>
        <v>841</v>
      </c>
      <c r="D9" s="148">
        <f>SUM(D6:D8)</f>
        <v>610</v>
      </c>
      <c r="E9" s="153">
        <f>B9+C9+D9</f>
        <v>2074</v>
      </c>
      <c r="F9" s="15">
        <f>SUM(F6:F8)</f>
        <v>120</v>
      </c>
      <c r="G9" s="15">
        <f>SUM(G6:G8)</f>
        <v>251</v>
      </c>
      <c r="H9" s="15">
        <f>SUM(H6:H8)</f>
        <v>0</v>
      </c>
      <c r="I9" s="15">
        <f>SUM(I6:I8)</f>
        <v>1</v>
      </c>
      <c r="J9" s="153">
        <f>SUM(G9:I9)</f>
        <v>252</v>
      </c>
      <c r="K9" s="15">
        <f>SUM(K6:K8)</f>
        <v>648</v>
      </c>
      <c r="L9" s="15">
        <f>SUM(L6:L8)</f>
        <v>686</v>
      </c>
      <c r="M9" s="15">
        <f>SUM(M6:M8)</f>
        <v>608</v>
      </c>
      <c r="N9" s="144">
        <f>SUM(N6:N8)</f>
        <v>1942</v>
      </c>
      <c r="O9" s="1">
        <f t="shared" si="0"/>
        <v>0</v>
      </c>
    </row>
    <row r="10" spans="1:16" ht="20.25" customHeight="1" x14ac:dyDescent="0.2">
      <c r="A10" s="290" t="s">
        <v>18</v>
      </c>
      <c r="B10" s="290"/>
      <c r="C10" s="290"/>
      <c r="D10" s="290"/>
      <c r="E10" s="290"/>
      <c r="F10" s="290"/>
      <c r="G10" s="290"/>
      <c r="H10" s="290"/>
      <c r="I10" s="290"/>
      <c r="J10" s="290"/>
      <c r="K10" s="290"/>
      <c r="L10" s="290"/>
      <c r="M10" s="290"/>
      <c r="N10" s="291"/>
      <c r="O10" s="290"/>
      <c r="P10" s="290"/>
    </row>
    <row r="11" spans="1:16" ht="24.75" customHeight="1" x14ac:dyDescent="0.2">
      <c r="A11" s="276" t="s">
        <v>171</v>
      </c>
      <c r="B11" s="276"/>
      <c r="C11" s="276"/>
      <c r="D11" s="276"/>
      <c r="E11" s="276"/>
      <c r="F11" s="276"/>
      <c r="G11" s="276"/>
      <c r="H11" s="276"/>
      <c r="I11" s="276"/>
      <c r="J11" s="276"/>
      <c r="K11" s="276"/>
      <c r="L11" s="276"/>
      <c r="M11" s="276"/>
      <c r="N11" s="276"/>
      <c r="O11" s="276"/>
      <c r="P11" s="276"/>
    </row>
    <row r="12" spans="1:16" ht="24" customHeight="1" x14ac:dyDescent="0.2">
      <c r="A12" s="80"/>
      <c r="B12" s="292" t="s">
        <v>19</v>
      </c>
      <c r="C12" s="292"/>
      <c r="D12" s="292"/>
      <c r="E12" s="292"/>
      <c r="F12" s="292"/>
      <c r="G12" s="292" t="s">
        <v>20</v>
      </c>
      <c r="H12" s="292"/>
      <c r="I12" s="292"/>
      <c r="J12" s="292"/>
      <c r="K12" s="292"/>
      <c r="L12" s="292" t="s">
        <v>21</v>
      </c>
      <c r="M12" s="292"/>
      <c r="N12" s="292"/>
      <c r="O12" s="292"/>
      <c r="P12" s="292"/>
    </row>
    <row r="13" spans="1:16" ht="18.95" customHeight="1" x14ac:dyDescent="0.2">
      <c r="A13" s="81" t="s">
        <v>3</v>
      </c>
      <c r="B13" s="227" t="s">
        <v>175</v>
      </c>
      <c r="C13" s="118">
        <v>2021</v>
      </c>
      <c r="D13" s="118">
        <v>2022</v>
      </c>
      <c r="E13" s="118">
        <v>2023</v>
      </c>
      <c r="F13" s="151" t="s">
        <v>7</v>
      </c>
      <c r="G13" s="227" t="s">
        <v>175</v>
      </c>
      <c r="H13" s="118">
        <v>2021</v>
      </c>
      <c r="I13" s="118">
        <v>2022</v>
      </c>
      <c r="J13" s="118">
        <v>2023</v>
      </c>
      <c r="K13" s="151" t="s">
        <v>7</v>
      </c>
      <c r="L13" s="227" t="s">
        <v>175</v>
      </c>
      <c r="M13" s="118">
        <v>2021</v>
      </c>
      <c r="N13" s="118">
        <v>2022</v>
      </c>
      <c r="O13" s="118">
        <v>2023</v>
      </c>
      <c r="P13" s="151" t="s">
        <v>7</v>
      </c>
    </row>
    <row r="14" spans="1:16" ht="20.100000000000001" customHeight="1" x14ac:dyDescent="0.2">
      <c r="A14" s="19" t="s">
        <v>15</v>
      </c>
      <c r="B14" s="20">
        <v>12</v>
      </c>
      <c r="C14" s="77">
        <f>117-3</f>
        <v>114</v>
      </c>
      <c r="D14" s="77">
        <v>86</v>
      </c>
      <c r="E14" s="65">
        <v>86</v>
      </c>
      <c r="F14" s="151">
        <f>SUM(B14:E14)</f>
        <v>298</v>
      </c>
      <c r="G14" s="21">
        <v>108</v>
      </c>
      <c r="H14" s="20">
        <v>5</v>
      </c>
      <c r="I14" s="5">
        <v>2</v>
      </c>
      <c r="J14" s="5">
        <v>3</v>
      </c>
      <c r="K14" s="155">
        <f>SUM(G14:J14)</f>
        <v>118</v>
      </c>
      <c r="L14" s="20">
        <v>68</v>
      </c>
      <c r="M14" s="5">
        <v>11</v>
      </c>
      <c r="N14" s="5">
        <v>9</v>
      </c>
      <c r="O14" s="67">
        <v>6</v>
      </c>
      <c r="P14" s="77">
        <f>SUM(L14:O14)</f>
        <v>94</v>
      </c>
    </row>
    <row r="15" spans="1:16" ht="20.100000000000001" customHeight="1" x14ac:dyDescent="0.2">
      <c r="A15" s="152" t="s">
        <v>16</v>
      </c>
      <c r="B15" s="23">
        <v>0</v>
      </c>
      <c r="C15" s="77">
        <v>0</v>
      </c>
      <c r="D15" s="77">
        <v>0</v>
      </c>
      <c r="E15" s="66">
        <v>2</v>
      </c>
      <c r="F15" s="151">
        <f>SUM(B15:E15)</f>
        <v>2</v>
      </c>
      <c r="G15" s="24">
        <v>18</v>
      </c>
      <c r="H15" s="23">
        <v>8</v>
      </c>
      <c r="I15" s="5">
        <v>2</v>
      </c>
      <c r="J15" s="5">
        <v>2</v>
      </c>
      <c r="K15" s="155">
        <f>SUM(G15:J15)</f>
        <v>30</v>
      </c>
      <c r="L15" s="23">
        <v>11</v>
      </c>
      <c r="M15" s="5">
        <v>0</v>
      </c>
      <c r="N15" s="5">
        <v>1</v>
      </c>
      <c r="O15" s="68">
        <v>0</v>
      </c>
      <c r="P15" s="77">
        <f>SUM(L15:O15)</f>
        <v>12</v>
      </c>
    </row>
    <row r="16" spans="1:16" ht="20.100000000000001" customHeight="1" x14ac:dyDescent="0.2">
      <c r="A16" s="152" t="s">
        <v>17</v>
      </c>
      <c r="B16" s="23">
        <v>79</v>
      </c>
      <c r="C16" s="77">
        <f>54-4</f>
        <v>50</v>
      </c>
      <c r="D16" s="77">
        <v>80</v>
      </c>
      <c r="E16" s="66">
        <v>114</v>
      </c>
      <c r="F16" s="151">
        <f>SUM(B16:E16)</f>
        <v>323</v>
      </c>
      <c r="G16" s="24">
        <v>406</v>
      </c>
      <c r="H16" s="23">
        <v>107</v>
      </c>
      <c r="I16" s="5">
        <v>156</v>
      </c>
      <c r="J16" s="5">
        <v>24</v>
      </c>
      <c r="K16" s="155">
        <f>SUM(G16:J16)</f>
        <v>693</v>
      </c>
      <c r="L16" s="23">
        <f>418-1</f>
        <v>417</v>
      </c>
      <c r="M16" s="5">
        <v>40</v>
      </c>
      <c r="N16" s="5">
        <v>32</v>
      </c>
      <c r="O16" s="68">
        <v>15</v>
      </c>
      <c r="P16" s="77">
        <f>SUM(L16:O16)</f>
        <v>504</v>
      </c>
    </row>
    <row r="17" spans="1:18" ht="20.100000000000001" customHeight="1" x14ac:dyDescent="0.2">
      <c r="A17" s="152" t="s">
        <v>7</v>
      </c>
      <c r="B17" s="23">
        <f>SUM(B14:B16)</f>
        <v>91</v>
      </c>
      <c r="C17" s="23">
        <f>SUM(C14:C16)</f>
        <v>164</v>
      </c>
      <c r="D17" s="23">
        <f>SUM(D14:D16)</f>
        <v>166</v>
      </c>
      <c r="E17" s="23">
        <f>SUM(E14:E16)</f>
        <v>202</v>
      </c>
      <c r="F17" s="151">
        <f>SUM(B17:E17)</f>
        <v>623</v>
      </c>
      <c r="G17" s="24">
        <f>SUM(G14:G16)</f>
        <v>532</v>
      </c>
      <c r="H17" s="24">
        <f>SUM(H14:H16)</f>
        <v>120</v>
      </c>
      <c r="I17" s="21">
        <f>SUM(I14:I16)</f>
        <v>160</v>
      </c>
      <c r="J17" s="21">
        <f>SUM(J14:J16)</f>
        <v>29</v>
      </c>
      <c r="K17" s="151">
        <f>SUM(G17:J17)</f>
        <v>841</v>
      </c>
      <c r="L17" s="24">
        <f>SUM(L14:L16)</f>
        <v>496</v>
      </c>
      <c r="M17" s="21">
        <f>SUM(M14:M16)</f>
        <v>51</v>
      </c>
      <c r="N17" s="21">
        <f>SUM(N14:N16)</f>
        <v>42</v>
      </c>
      <c r="O17" s="24">
        <f>SUM(O14:O16)</f>
        <v>21</v>
      </c>
      <c r="P17" s="77">
        <f>SUM(L17:O17)</f>
        <v>610</v>
      </c>
    </row>
    <row r="18" spans="1:18" ht="31.5" customHeight="1" x14ac:dyDescent="0.25">
      <c r="A18" s="266" t="s">
        <v>172</v>
      </c>
      <c r="B18" s="267"/>
      <c r="C18" s="268"/>
      <c r="D18" s="268"/>
      <c r="E18" s="267"/>
      <c r="F18" s="267"/>
      <c r="G18" s="267"/>
      <c r="H18" s="267"/>
      <c r="I18" s="267"/>
      <c r="J18" s="267"/>
      <c r="K18" s="267"/>
      <c r="L18" s="267"/>
      <c r="M18" s="267"/>
      <c r="N18" s="267"/>
      <c r="O18" s="267"/>
      <c r="P18" s="268"/>
    </row>
    <row r="19" spans="1:18" ht="36.75" customHeight="1" x14ac:dyDescent="0.2">
      <c r="A19" s="2"/>
      <c r="B19" s="244" t="s">
        <v>19</v>
      </c>
      <c r="C19" s="244"/>
      <c r="D19" s="244"/>
      <c r="E19" s="244"/>
      <c r="F19" s="244"/>
      <c r="G19" s="293" t="s">
        <v>20</v>
      </c>
      <c r="H19" s="293"/>
      <c r="I19" s="293"/>
      <c r="J19" s="293"/>
      <c r="K19" s="293"/>
      <c r="L19" s="294" t="s">
        <v>21</v>
      </c>
      <c r="M19" s="294"/>
      <c r="N19" s="294"/>
      <c r="O19" s="294"/>
      <c r="P19" s="294"/>
    </row>
    <row r="20" spans="1:18" ht="18.95" customHeight="1" x14ac:dyDescent="0.2">
      <c r="A20" s="9" t="s">
        <v>3</v>
      </c>
      <c r="B20" s="227" t="s">
        <v>175</v>
      </c>
      <c r="C20" s="118">
        <v>2021</v>
      </c>
      <c r="D20" s="118">
        <v>2022</v>
      </c>
      <c r="E20" s="118">
        <v>2023</v>
      </c>
      <c r="F20" s="151" t="s">
        <v>7</v>
      </c>
      <c r="G20" s="227" t="s">
        <v>175</v>
      </c>
      <c r="H20" s="118">
        <v>2021</v>
      </c>
      <c r="I20" s="118">
        <v>2022</v>
      </c>
      <c r="J20" s="118">
        <v>2023</v>
      </c>
      <c r="K20" s="151" t="s">
        <v>7</v>
      </c>
      <c r="L20" s="227" t="s">
        <v>175</v>
      </c>
      <c r="M20" s="118">
        <v>2021</v>
      </c>
      <c r="N20" s="118">
        <v>2022</v>
      </c>
      <c r="O20" s="118">
        <v>2023</v>
      </c>
      <c r="P20" s="151" t="s">
        <v>7</v>
      </c>
    </row>
    <row r="21" spans="1:18" ht="20.100000000000001" customHeight="1" x14ac:dyDescent="0.2">
      <c r="A21" s="153" t="s">
        <v>15</v>
      </c>
      <c r="B21" s="151">
        <v>11</v>
      </c>
      <c r="C21" s="151">
        <f>110-3</f>
        <v>107</v>
      </c>
      <c r="D21" s="151">
        <v>81</v>
      </c>
      <c r="E21" s="151">
        <v>103</v>
      </c>
      <c r="F21" s="151">
        <f>SUM(B21:E21)</f>
        <v>302</v>
      </c>
      <c r="G21" s="151">
        <v>99</v>
      </c>
      <c r="H21" s="151">
        <v>11</v>
      </c>
      <c r="I21" s="151">
        <v>5</v>
      </c>
      <c r="J21" s="151">
        <v>3</v>
      </c>
      <c r="K21" s="151">
        <f>SUM(G21:J21)</f>
        <v>118</v>
      </c>
      <c r="L21" s="151">
        <v>60</v>
      </c>
      <c r="M21" s="151">
        <v>12</v>
      </c>
      <c r="N21" s="151">
        <v>11</v>
      </c>
      <c r="O21" s="151">
        <v>8</v>
      </c>
      <c r="P21" s="151">
        <f>SUM(L21:O21)</f>
        <v>91</v>
      </c>
    </row>
    <row r="22" spans="1:18" ht="20.100000000000001" customHeight="1" x14ac:dyDescent="0.2">
      <c r="A22" s="153" t="s">
        <v>16</v>
      </c>
      <c r="B22" s="151">
        <v>0</v>
      </c>
      <c r="C22" s="151">
        <v>0</v>
      </c>
      <c r="D22" s="151">
        <v>0</v>
      </c>
      <c r="E22" s="151">
        <v>2</v>
      </c>
      <c r="F22" s="151">
        <f>SUM(B22:E22)</f>
        <v>2</v>
      </c>
      <c r="G22" s="151">
        <v>17</v>
      </c>
      <c r="H22" s="151">
        <v>8</v>
      </c>
      <c r="I22" s="151">
        <v>2</v>
      </c>
      <c r="J22" s="151">
        <v>0</v>
      </c>
      <c r="K22" s="151">
        <f>SUM(G22:J22)</f>
        <v>27</v>
      </c>
      <c r="L22" s="151">
        <v>12</v>
      </c>
      <c r="M22" s="151">
        <v>0</v>
      </c>
      <c r="N22" s="173">
        <v>1</v>
      </c>
      <c r="O22" s="151">
        <v>0</v>
      </c>
      <c r="P22" s="151">
        <f>SUM(L22:O22)</f>
        <v>13</v>
      </c>
    </row>
    <row r="23" spans="1:18" ht="20.100000000000001" customHeight="1" x14ac:dyDescent="0.2">
      <c r="A23" s="153" t="s">
        <v>17</v>
      </c>
      <c r="B23" s="151">
        <v>60</v>
      </c>
      <c r="C23" s="151">
        <f>54-5</f>
        <v>49</v>
      </c>
      <c r="D23" s="151">
        <v>74</v>
      </c>
      <c r="E23" s="151">
        <v>161</v>
      </c>
      <c r="F23" s="151">
        <f>SUM(B23:E23)</f>
        <v>344</v>
      </c>
      <c r="G23" s="151">
        <v>303</v>
      </c>
      <c r="H23" s="151">
        <v>74</v>
      </c>
      <c r="I23" s="151">
        <v>138</v>
      </c>
      <c r="J23" s="151">
        <v>25</v>
      </c>
      <c r="K23" s="151">
        <f>SUM(G23:J23)</f>
        <v>540</v>
      </c>
      <c r="L23" s="151">
        <v>365</v>
      </c>
      <c r="M23" s="151">
        <v>66</v>
      </c>
      <c r="N23" s="151">
        <f>48+1</f>
        <v>49</v>
      </c>
      <c r="O23" s="151">
        <v>24</v>
      </c>
      <c r="P23" s="151">
        <f>SUM(L23:O23)</f>
        <v>504</v>
      </c>
    </row>
    <row r="24" spans="1:18" ht="20.100000000000001" customHeight="1" x14ac:dyDescent="0.2">
      <c r="A24" s="15" t="s">
        <v>7</v>
      </c>
      <c r="B24" s="148">
        <f>SUM(B21:B23)</f>
        <v>71</v>
      </c>
      <c r="C24" s="148">
        <f>SUM(C21:C23)</f>
        <v>156</v>
      </c>
      <c r="D24" s="148">
        <f>SUM(D21:D23)</f>
        <v>155</v>
      </c>
      <c r="E24" s="148">
        <f>SUM(E21:E23)</f>
        <v>266</v>
      </c>
      <c r="F24" s="148">
        <f>SUM(B24:E24)</f>
        <v>648</v>
      </c>
      <c r="G24" s="148">
        <f>SUM(G21:G23)</f>
        <v>419</v>
      </c>
      <c r="H24" s="148">
        <f>SUM(H21:H23)</f>
        <v>93</v>
      </c>
      <c r="I24" s="148">
        <f>SUM(I21:I23)</f>
        <v>145</v>
      </c>
      <c r="J24" s="148">
        <f>SUM(J21:J23)</f>
        <v>28</v>
      </c>
      <c r="K24" s="148">
        <f>SUM(G24:J24)</f>
        <v>685</v>
      </c>
      <c r="L24" s="148">
        <f>SUM(L21:L23)</f>
        <v>437</v>
      </c>
      <c r="M24" s="148">
        <f>SUM(M21:M23)</f>
        <v>78</v>
      </c>
      <c r="N24" s="148">
        <f>SUM(N21:N23)</f>
        <v>61</v>
      </c>
      <c r="O24" s="186">
        <f>SUM(O21:O23)</f>
        <v>32</v>
      </c>
      <c r="P24" s="148">
        <f>SUM(P21:P23)</f>
        <v>608</v>
      </c>
    </row>
    <row r="25" spans="1:18" ht="113.25" customHeight="1" thickBot="1" x14ac:dyDescent="0.25">
      <c r="A25" s="295" t="s">
        <v>22</v>
      </c>
      <c r="B25" s="295"/>
      <c r="C25" s="295"/>
      <c r="D25" s="295"/>
      <c r="E25" s="149"/>
      <c r="F25" s="296" t="s">
        <v>23</v>
      </c>
      <c r="G25" s="296"/>
      <c r="H25" s="82"/>
      <c r="I25" s="250" t="s">
        <v>173</v>
      </c>
      <c r="J25" s="251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297" t="s">
        <v>24</v>
      </c>
      <c r="B26" s="297"/>
      <c r="C26" s="297"/>
      <c r="D26" s="88"/>
      <c r="E26" s="150" t="s">
        <v>25</v>
      </c>
      <c r="F26" s="89" t="s">
        <v>26</v>
      </c>
      <c r="G26" s="90" t="s">
        <v>27</v>
      </c>
      <c r="H26" s="37"/>
      <c r="I26" s="252"/>
      <c r="J26" s="252"/>
      <c r="K26" s="298"/>
      <c r="L26" s="91"/>
      <c r="M26" s="92"/>
      <c r="N26" s="299"/>
      <c r="O26" s="39"/>
      <c r="P26" s="93"/>
    </row>
    <row r="27" spans="1:18" ht="20.100000000000001" customHeight="1" thickTop="1" thickBot="1" x14ac:dyDescent="0.25">
      <c r="A27" s="297"/>
      <c r="B27" s="297"/>
      <c r="C27" s="297"/>
      <c r="D27" s="94"/>
      <c r="E27" s="95"/>
      <c r="F27" s="96"/>
      <c r="G27" s="96"/>
      <c r="H27" s="37"/>
      <c r="I27" s="252"/>
      <c r="J27" s="252"/>
      <c r="K27" s="298"/>
      <c r="L27" s="97"/>
      <c r="M27" s="98"/>
      <c r="N27" s="299"/>
      <c r="O27" s="39"/>
      <c r="P27" s="93"/>
    </row>
    <row r="28" spans="1:18" ht="20.100000000000001" customHeight="1" thickTop="1" thickBot="1" x14ac:dyDescent="0.25">
      <c r="A28" s="297"/>
      <c r="B28" s="297"/>
      <c r="C28" s="297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297"/>
      <c r="B29" s="297"/>
      <c r="C29" s="297"/>
      <c r="D29" s="94"/>
      <c r="E29" s="95"/>
      <c r="F29" s="99"/>
      <c r="G29" s="99"/>
      <c r="H29" s="37"/>
      <c r="I29" s="264" t="s">
        <v>174</v>
      </c>
      <c r="J29" s="264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297"/>
      <c r="B30" s="297"/>
      <c r="C30" s="297"/>
      <c r="D30" s="94"/>
      <c r="E30" s="95"/>
      <c r="F30" s="99"/>
      <c r="G30" s="99"/>
      <c r="H30" s="37"/>
      <c r="I30" s="265"/>
      <c r="J30" s="265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297"/>
      <c r="B31" s="297"/>
      <c r="C31" s="297"/>
      <c r="D31" s="94"/>
      <c r="E31" s="95"/>
      <c r="F31" s="99"/>
      <c r="G31" s="99"/>
      <c r="H31" s="37"/>
      <c r="I31" s="265"/>
      <c r="J31" s="265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297"/>
      <c r="B32" s="297"/>
      <c r="C32" s="297"/>
      <c r="D32" s="94"/>
      <c r="E32" s="95"/>
      <c r="F32" s="99"/>
      <c r="G32" s="99"/>
      <c r="H32" s="37"/>
      <c r="I32" s="265"/>
      <c r="J32" s="265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297"/>
      <c r="B33" s="297"/>
      <c r="C33" s="297"/>
      <c r="D33" s="94"/>
      <c r="E33" s="95"/>
      <c r="F33" s="99"/>
      <c r="G33" s="99"/>
      <c r="H33" s="37"/>
      <c r="I33" s="265"/>
      <c r="J33" s="265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297"/>
      <c r="B34" s="297"/>
      <c r="C34" s="297"/>
      <c r="D34" s="94"/>
      <c r="E34" s="95"/>
      <c r="F34" s="99"/>
      <c r="G34" s="99"/>
      <c r="H34" s="37"/>
      <c r="I34" s="265"/>
      <c r="J34" s="265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297"/>
      <c r="B35" s="297"/>
      <c r="C35" s="297"/>
      <c r="D35" s="94"/>
      <c r="E35" s="109"/>
      <c r="F35" s="99"/>
      <c r="G35" s="99"/>
      <c r="H35" s="37"/>
      <c r="I35" s="265"/>
      <c r="J35" s="265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297"/>
      <c r="B36" s="297"/>
      <c r="C36" s="297"/>
      <c r="D36" s="94"/>
      <c r="E36" s="110"/>
      <c r="F36" s="99"/>
      <c r="G36" s="99"/>
      <c r="H36" s="37"/>
      <c r="I36" s="265"/>
      <c r="J36" s="265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297"/>
      <c r="B37" s="297"/>
      <c r="C37" s="297"/>
      <c r="D37" s="111" t="s">
        <v>7</v>
      </c>
      <c r="E37" s="112">
        <f>SUM(E27:E36)</f>
        <v>0</v>
      </c>
      <c r="F37" s="112">
        <f>SUM(F27:F36)</f>
        <v>0</v>
      </c>
      <c r="G37" s="112">
        <f>SUM(G27:G36)</f>
        <v>0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R45"/>
  <sheetViews>
    <sheetView view="pageBreakPreview" zoomScaleNormal="100" zoomScaleSheetLayoutView="100" workbookViewId="0">
      <selection activeCell="I3" sqref="I3"/>
    </sheetView>
  </sheetViews>
  <sheetFormatPr defaultColWidth="9.140625" defaultRowHeight="9.75" x14ac:dyDescent="0.2"/>
  <cols>
    <col min="1" max="1" width="18.42578125" style="1" customWidth="1"/>
    <col min="2" max="2" width="11.28515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269" t="s">
        <v>114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</row>
    <row r="2" spans="1:17" ht="29.25" customHeight="1" x14ac:dyDescent="0.2">
      <c r="A2" s="269" t="s">
        <v>166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</row>
    <row r="3" spans="1:17" ht="22.5" customHeight="1" x14ac:dyDescent="0.2">
      <c r="A3" s="2"/>
      <c r="B3" s="289" t="s">
        <v>0</v>
      </c>
      <c r="C3" s="289"/>
      <c r="D3" s="3"/>
      <c r="E3" s="3"/>
      <c r="F3" s="3"/>
      <c r="G3" s="3"/>
      <c r="H3" s="76" t="s">
        <v>1</v>
      </c>
      <c r="I3" s="117">
        <v>11</v>
      </c>
      <c r="J3" s="6"/>
      <c r="K3" s="4" t="s">
        <v>2</v>
      </c>
      <c r="L3" s="141">
        <v>8</v>
      </c>
      <c r="M3" s="2"/>
      <c r="N3" s="2"/>
      <c r="O3" s="2"/>
      <c r="P3" s="2"/>
    </row>
    <row r="4" spans="1:17" ht="51" customHeight="1" x14ac:dyDescent="0.2">
      <c r="A4" s="2"/>
      <c r="B4" s="272" t="s">
        <v>167</v>
      </c>
      <c r="C4" s="272"/>
      <c r="D4" s="272"/>
      <c r="E4" s="272"/>
      <c r="F4" s="227" t="s">
        <v>168</v>
      </c>
      <c r="G4" s="273" t="s">
        <v>169</v>
      </c>
      <c r="H4" s="274"/>
      <c r="I4" s="274"/>
      <c r="J4" s="274"/>
      <c r="K4" s="272" t="s">
        <v>170</v>
      </c>
      <c r="L4" s="272"/>
      <c r="M4" s="272"/>
      <c r="N4" s="272"/>
    </row>
    <row r="5" spans="1:17" ht="44.25" customHeight="1" x14ac:dyDescent="0.2">
      <c r="A5" s="9" t="s">
        <v>3</v>
      </c>
      <c r="B5" s="78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56" t="s">
        <v>14</v>
      </c>
      <c r="N5" s="156" t="s">
        <v>7</v>
      </c>
    </row>
    <row r="6" spans="1:17" ht="20.100000000000001" customHeight="1" x14ac:dyDescent="0.2">
      <c r="A6" s="153" t="s">
        <v>15</v>
      </c>
      <c r="B6" s="151">
        <v>58</v>
      </c>
      <c r="C6" s="153">
        <v>70</v>
      </c>
      <c r="D6" s="153">
        <v>49</v>
      </c>
      <c r="E6" s="153">
        <f>B6+C6+D6</f>
        <v>177</v>
      </c>
      <c r="F6" s="153">
        <v>11</v>
      </c>
      <c r="G6" s="153">
        <v>19</v>
      </c>
      <c r="H6" s="153"/>
      <c r="I6" s="153">
        <v>0</v>
      </c>
      <c r="J6" s="153">
        <f>SUM(G6:I6)</f>
        <v>19</v>
      </c>
      <c r="K6" s="153">
        <v>65</v>
      </c>
      <c r="L6" s="153">
        <v>64</v>
      </c>
      <c r="M6" s="151">
        <v>40</v>
      </c>
      <c r="N6" s="151">
        <f>SUM(K6:M6)</f>
        <v>169</v>
      </c>
      <c r="O6" s="1">
        <f>E6+F6-J6-N6</f>
        <v>0</v>
      </c>
      <c r="Q6" s="1">
        <f>E6+F6-J6-N6</f>
        <v>0</v>
      </c>
    </row>
    <row r="7" spans="1:17" ht="20.100000000000001" customHeight="1" x14ac:dyDescent="0.2">
      <c r="A7" s="153" t="s">
        <v>16</v>
      </c>
      <c r="B7" s="151">
        <v>9</v>
      </c>
      <c r="C7" s="153">
        <v>45</v>
      </c>
      <c r="D7" s="153">
        <v>17</v>
      </c>
      <c r="E7" s="153">
        <f>B7+C7+D7</f>
        <v>71</v>
      </c>
      <c r="F7" s="153">
        <v>4</v>
      </c>
      <c r="G7" s="153">
        <v>7</v>
      </c>
      <c r="H7" s="153">
        <v>0</v>
      </c>
      <c r="I7" s="153">
        <v>0</v>
      </c>
      <c r="J7" s="153">
        <f>SUM(G7:I7)</f>
        <v>7</v>
      </c>
      <c r="K7" s="153">
        <v>12</v>
      </c>
      <c r="L7" s="153">
        <v>44</v>
      </c>
      <c r="M7" s="151">
        <v>12</v>
      </c>
      <c r="N7" s="148">
        <f>SUM(K7:M7)</f>
        <v>68</v>
      </c>
      <c r="O7" s="1">
        <f t="shared" ref="O7:O9" si="0">E7+F7-J7-N7</f>
        <v>0</v>
      </c>
      <c r="Q7" s="1">
        <f>E7+F7-J7-N7</f>
        <v>0</v>
      </c>
    </row>
    <row r="8" spans="1:17" ht="20.100000000000001" customHeight="1" x14ac:dyDescent="0.2">
      <c r="A8" s="153" t="s">
        <v>17</v>
      </c>
      <c r="B8" s="151">
        <v>230</v>
      </c>
      <c r="C8" s="153">
        <v>370</v>
      </c>
      <c r="D8" s="153">
        <v>307</v>
      </c>
      <c r="E8" s="153">
        <f>B8+C8+D8</f>
        <v>907</v>
      </c>
      <c r="F8" s="153">
        <v>86</v>
      </c>
      <c r="G8" s="153">
        <v>154</v>
      </c>
      <c r="H8" s="153">
        <v>4</v>
      </c>
      <c r="I8" s="153">
        <v>0</v>
      </c>
      <c r="J8" s="153">
        <f>SUM(G8:I8)</f>
        <v>158</v>
      </c>
      <c r="K8" s="153">
        <v>286</v>
      </c>
      <c r="L8" s="153">
        <v>343</v>
      </c>
      <c r="M8" s="120">
        <v>206</v>
      </c>
      <c r="N8" s="144">
        <f>SUM(K8:M8)</f>
        <v>835</v>
      </c>
      <c r="O8" s="1">
        <f t="shared" si="0"/>
        <v>0</v>
      </c>
      <c r="Q8" s="1">
        <f>E8+F8-J8-N8</f>
        <v>0</v>
      </c>
    </row>
    <row r="9" spans="1:17" ht="20.100000000000001" customHeight="1" x14ac:dyDescent="0.2">
      <c r="A9" s="15" t="s">
        <v>7</v>
      </c>
      <c r="B9" s="148">
        <f>SUM(B6:B8)</f>
        <v>297</v>
      </c>
      <c r="C9" s="148">
        <f>SUM(C6:C8)</f>
        <v>485</v>
      </c>
      <c r="D9" s="148">
        <f>SUM(D6:D8)</f>
        <v>373</v>
      </c>
      <c r="E9" s="153">
        <f>B9+C9+D9</f>
        <v>1155</v>
      </c>
      <c r="F9" s="15">
        <f>SUM(F6:F8)</f>
        <v>101</v>
      </c>
      <c r="G9" s="15">
        <f>SUM(G6:G8)</f>
        <v>180</v>
      </c>
      <c r="H9" s="15">
        <f>SUM(H6:H8)</f>
        <v>4</v>
      </c>
      <c r="I9" s="15">
        <f>SUM(I6:I8)</f>
        <v>0</v>
      </c>
      <c r="J9" s="153">
        <f>SUM(G9:I9)</f>
        <v>184</v>
      </c>
      <c r="K9" s="15">
        <f>SUM(K6:K8)</f>
        <v>363</v>
      </c>
      <c r="L9" s="15">
        <f>SUM(L6:L8)</f>
        <v>451</v>
      </c>
      <c r="M9" s="15">
        <f>SUM(M6:M8)</f>
        <v>258</v>
      </c>
      <c r="N9" s="144">
        <f>SUM(N6:N8)</f>
        <v>1072</v>
      </c>
      <c r="O9" s="1">
        <f t="shared" si="0"/>
        <v>0</v>
      </c>
      <c r="Q9" s="1">
        <f>E9+F9-J9-N9</f>
        <v>0</v>
      </c>
    </row>
    <row r="10" spans="1:17" ht="20.25" customHeight="1" x14ac:dyDescent="0.2">
      <c r="A10" s="290" t="s">
        <v>18</v>
      </c>
      <c r="B10" s="290"/>
      <c r="C10" s="290"/>
      <c r="D10" s="290"/>
      <c r="E10" s="290"/>
      <c r="F10" s="290"/>
      <c r="G10" s="290"/>
      <c r="H10" s="290"/>
      <c r="I10" s="290"/>
      <c r="J10" s="290"/>
      <c r="K10" s="290"/>
      <c r="L10" s="290"/>
      <c r="M10" s="290"/>
      <c r="N10" s="291"/>
      <c r="O10" s="290"/>
      <c r="P10" s="290"/>
    </row>
    <row r="11" spans="1:17" ht="24.75" customHeight="1" x14ac:dyDescent="0.2">
      <c r="A11" s="276" t="s">
        <v>171</v>
      </c>
      <c r="B11" s="276"/>
      <c r="C11" s="276"/>
      <c r="D11" s="276"/>
      <c r="E11" s="276"/>
      <c r="F11" s="276"/>
      <c r="G11" s="276"/>
      <c r="H11" s="276"/>
      <c r="I11" s="276"/>
      <c r="J11" s="276"/>
      <c r="K11" s="276"/>
      <c r="L11" s="276"/>
      <c r="M11" s="276"/>
      <c r="N11" s="276"/>
      <c r="O11" s="276"/>
      <c r="P11" s="276"/>
    </row>
    <row r="12" spans="1:17" ht="24" customHeight="1" x14ac:dyDescent="0.2">
      <c r="A12" s="80"/>
      <c r="B12" s="292" t="s">
        <v>19</v>
      </c>
      <c r="C12" s="292"/>
      <c r="D12" s="292"/>
      <c r="E12" s="292"/>
      <c r="F12" s="292"/>
      <c r="G12" s="292" t="s">
        <v>20</v>
      </c>
      <c r="H12" s="292"/>
      <c r="I12" s="292"/>
      <c r="J12" s="292"/>
      <c r="K12" s="292"/>
      <c r="L12" s="292" t="s">
        <v>21</v>
      </c>
      <c r="M12" s="292"/>
      <c r="N12" s="292"/>
      <c r="O12" s="292"/>
      <c r="P12" s="292"/>
    </row>
    <row r="13" spans="1:17" ht="18.95" customHeight="1" x14ac:dyDescent="0.2">
      <c r="A13" s="81" t="s">
        <v>3</v>
      </c>
      <c r="B13" s="227" t="s">
        <v>175</v>
      </c>
      <c r="C13" s="118">
        <v>2021</v>
      </c>
      <c r="D13" s="118">
        <v>2022</v>
      </c>
      <c r="E13" s="118">
        <v>2023</v>
      </c>
      <c r="F13" s="151" t="s">
        <v>7</v>
      </c>
      <c r="G13" s="227" t="s">
        <v>175</v>
      </c>
      <c r="H13" s="118">
        <v>2021</v>
      </c>
      <c r="I13" s="118">
        <v>2022</v>
      </c>
      <c r="J13" s="118">
        <v>2023</v>
      </c>
      <c r="K13" s="151" t="s">
        <v>7</v>
      </c>
      <c r="L13" s="227" t="s">
        <v>175</v>
      </c>
      <c r="M13" s="118">
        <v>2021</v>
      </c>
      <c r="N13" s="118">
        <v>2022</v>
      </c>
      <c r="O13" s="118">
        <v>2023</v>
      </c>
      <c r="P13" s="151" t="s">
        <v>7</v>
      </c>
    </row>
    <row r="14" spans="1:17" ht="20.100000000000001" customHeight="1" x14ac:dyDescent="0.2">
      <c r="A14" s="19" t="s">
        <v>15</v>
      </c>
      <c r="B14" s="20">
        <v>3</v>
      </c>
      <c r="C14" s="77">
        <v>1</v>
      </c>
      <c r="D14" s="77">
        <v>2</v>
      </c>
      <c r="E14" s="65">
        <v>52</v>
      </c>
      <c r="F14" s="151">
        <f>SUM(B14:E14)</f>
        <v>58</v>
      </c>
      <c r="G14" s="21">
        <v>3</v>
      </c>
      <c r="H14" s="20">
        <v>10</v>
      </c>
      <c r="I14" s="5">
        <v>55</v>
      </c>
      <c r="J14" s="5">
        <v>2</v>
      </c>
      <c r="K14" s="155">
        <f>SUM(G14:J14)</f>
        <v>70</v>
      </c>
      <c r="L14" s="20">
        <v>24</v>
      </c>
      <c r="M14" s="5">
        <v>15</v>
      </c>
      <c r="N14" s="5">
        <v>3</v>
      </c>
      <c r="O14" s="67">
        <v>7</v>
      </c>
      <c r="P14" s="77">
        <f>SUM(L14:O14)</f>
        <v>49</v>
      </c>
    </row>
    <row r="15" spans="1:17" ht="20.100000000000001" customHeight="1" x14ac:dyDescent="0.2">
      <c r="A15" s="152" t="s">
        <v>16</v>
      </c>
      <c r="B15" s="23">
        <v>0</v>
      </c>
      <c r="C15" s="77">
        <v>0</v>
      </c>
      <c r="D15" s="77">
        <v>0</v>
      </c>
      <c r="E15" s="66">
        <v>9</v>
      </c>
      <c r="F15" s="151">
        <f>SUM(B15:E15)</f>
        <v>9</v>
      </c>
      <c r="G15" s="24">
        <v>10</v>
      </c>
      <c r="H15" s="23">
        <v>4</v>
      </c>
      <c r="I15" s="5">
        <v>31</v>
      </c>
      <c r="J15" s="5">
        <v>0</v>
      </c>
      <c r="K15" s="155">
        <f>SUM(G15:J15)</f>
        <v>45</v>
      </c>
      <c r="L15" s="23">
        <v>10</v>
      </c>
      <c r="M15" s="5">
        <v>7</v>
      </c>
      <c r="N15" s="5">
        <v>0</v>
      </c>
      <c r="O15" s="68">
        <v>0</v>
      </c>
      <c r="P15" s="77">
        <f>SUM(L15:O15)</f>
        <v>17</v>
      </c>
    </row>
    <row r="16" spans="1:17" ht="20.100000000000001" customHeight="1" x14ac:dyDescent="0.2">
      <c r="A16" s="152" t="s">
        <v>17</v>
      </c>
      <c r="B16" s="23">
        <v>73</v>
      </c>
      <c r="C16" s="77">
        <v>11</v>
      </c>
      <c r="D16" s="77">
        <v>26</v>
      </c>
      <c r="E16" s="66">
        <v>120</v>
      </c>
      <c r="F16" s="151">
        <f>SUM(B16:E16)</f>
        <v>230</v>
      </c>
      <c r="G16" s="24">
        <v>79</v>
      </c>
      <c r="H16" s="23">
        <v>82</v>
      </c>
      <c r="I16" s="5">
        <v>202</v>
      </c>
      <c r="J16" s="5">
        <v>7</v>
      </c>
      <c r="K16" s="155">
        <f>SUM(G16:J16)</f>
        <v>370</v>
      </c>
      <c r="L16" s="23">
        <v>191</v>
      </c>
      <c r="M16" s="5">
        <v>90</v>
      </c>
      <c r="N16" s="5">
        <v>18</v>
      </c>
      <c r="O16" s="68">
        <v>8</v>
      </c>
      <c r="P16" s="77">
        <f>SUM(L16:O16)</f>
        <v>307</v>
      </c>
    </row>
    <row r="17" spans="1:18" ht="20.100000000000001" customHeight="1" x14ac:dyDescent="0.2">
      <c r="A17" s="152" t="s">
        <v>7</v>
      </c>
      <c r="B17" s="23">
        <f>SUM(B14:B16)</f>
        <v>76</v>
      </c>
      <c r="C17" s="23">
        <f>SUM(C14:C16)</f>
        <v>12</v>
      </c>
      <c r="D17" s="23">
        <f>SUM(D14:D16)</f>
        <v>28</v>
      </c>
      <c r="E17" s="23">
        <f>SUM(E14:E16)</f>
        <v>181</v>
      </c>
      <c r="F17" s="151">
        <f>SUM(B17:E17)</f>
        <v>297</v>
      </c>
      <c r="G17" s="24">
        <f>SUM(G14:G16)</f>
        <v>92</v>
      </c>
      <c r="H17" s="24">
        <f>SUM(H14:H16)</f>
        <v>96</v>
      </c>
      <c r="I17" s="21">
        <f>SUM(I14:I16)</f>
        <v>288</v>
      </c>
      <c r="J17" s="21">
        <f>SUM(J14:J16)</f>
        <v>9</v>
      </c>
      <c r="K17" s="151">
        <f>SUM(G17:J17)</f>
        <v>485</v>
      </c>
      <c r="L17" s="24">
        <f>SUM(L14:L16)</f>
        <v>225</v>
      </c>
      <c r="M17" s="21">
        <f>SUM(M14:M16)</f>
        <v>112</v>
      </c>
      <c r="N17" s="21">
        <f>SUM(N14:N16)</f>
        <v>21</v>
      </c>
      <c r="O17" s="24">
        <f>SUM(O14:O16)</f>
        <v>15</v>
      </c>
      <c r="P17" s="77">
        <f>SUM(L17:O17)</f>
        <v>373</v>
      </c>
    </row>
    <row r="18" spans="1:18" ht="31.5" customHeight="1" x14ac:dyDescent="0.25">
      <c r="A18" s="266" t="s">
        <v>172</v>
      </c>
      <c r="B18" s="267"/>
      <c r="C18" s="268"/>
      <c r="D18" s="268"/>
      <c r="E18" s="267"/>
      <c r="F18" s="267"/>
      <c r="G18" s="267"/>
      <c r="H18" s="267"/>
      <c r="I18" s="267"/>
      <c r="J18" s="267"/>
      <c r="K18" s="267"/>
      <c r="L18" s="267"/>
      <c r="M18" s="267"/>
      <c r="N18" s="267"/>
      <c r="O18" s="267"/>
      <c r="P18" s="268"/>
    </row>
    <row r="19" spans="1:18" ht="36.75" customHeight="1" x14ac:dyDescent="0.2">
      <c r="A19" s="2"/>
      <c r="B19" s="244" t="s">
        <v>19</v>
      </c>
      <c r="C19" s="244"/>
      <c r="D19" s="244"/>
      <c r="E19" s="244"/>
      <c r="F19" s="244"/>
      <c r="G19" s="293" t="s">
        <v>20</v>
      </c>
      <c r="H19" s="293"/>
      <c r="I19" s="293"/>
      <c r="J19" s="293"/>
      <c r="K19" s="293"/>
      <c r="L19" s="294" t="s">
        <v>21</v>
      </c>
      <c r="M19" s="294"/>
      <c r="N19" s="294"/>
      <c r="O19" s="294"/>
      <c r="P19" s="294"/>
    </row>
    <row r="20" spans="1:18" ht="18.95" customHeight="1" x14ac:dyDescent="0.2">
      <c r="A20" s="9" t="s">
        <v>3</v>
      </c>
      <c r="B20" s="227" t="s">
        <v>175</v>
      </c>
      <c r="C20" s="118">
        <v>2021</v>
      </c>
      <c r="D20" s="118">
        <v>2022</v>
      </c>
      <c r="E20" s="118">
        <v>2023</v>
      </c>
      <c r="F20" s="151" t="s">
        <v>7</v>
      </c>
      <c r="G20" s="227" t="s">
        <v>175</v>
      </c>
      <c r="H20" s="118">
        <v>2021</v>
      </c>
      <c r="I20" s="118">
        <v>2022</v>
      </c>
      <c r="J20" s="118">
        <v>2023</v>
      </c>
      <c r="K20" s="151" t="s">
        <v>7</v>
      </c>
      <c r="L20" s="227" t="s">
        <v>175</v>
      </c>
      <c r="M20" s="118">
        <v>2021</v>
      </c>
      <c r="N20" s="118">
        <v>2022</v>
      </c>
      <c r="O20" s="118">
        <v>2023</v>
      </c>
      <c r="P20" s="151" t="s">
        <v>7</v>
      </c>
    </row>
    <row r="21" spans="1:18" ht="20.100000000000001" customHeight="1" x14ac:dyDescent="0.2">
      <c r="A21" s="153" t="s">
        <v>15</v>
      </c>
      <c r="B21" s="151">
        <v>3</v>
      </c>
      <c r="C21" s="151">
        <v>3</v>
      </c>
      <c r="D21" s="151">
        <v>2</v>
      </c>
      <c r="E21" s="151">
        <v>57</v>
      </c>
      <c r="F21" s="192">
        <f>SUM(B21:E21)</f>
        <v>65</v>
      </c>
      <c r="G21" s="151">
        <v>3</v>
      </c>
      <c r="H21" s="151">
        <v>8</v>
      </c>
      <c r="I21" s="151">
        <v>51</v>
      </c>
      <c r="J21" s="151">
        <v>2</v>
      </c>
      <c r="K21" s="151">
        <f>SUM(G21:J21)</f>
        <v>64</v>
      </c>
      <c r="L21" s="151">
        <v>16</v>
      </c>
      <c r="M21" s="151">
        <v>9</v>
      </c>
      <c r="N21" s="151">
        <v>5</v>
      </c>
      <c r="O21" s="151">
        <v>10</v>
      </c>
      <c r="P21" s="151">
        <f>SUM(L21:O21)</f>
        <v>40</v>
      </c>
    </row>
    <row r="22" spans="1:18" ht="20.100000000000001" customHeight="1" x14ac:dyDescent="0.2">
      <c r="A22" s="153" t="s">
        <v>16</v>
      </c>
      <c r="B22" s="151">
        <v>1</v>
      </c>
      <c r="C22" s="151">
        <v>0</v>
      </c>
      <c r="D22" s="151">
        <v>0</v>
      </c>
      <c r="E22" s="151">
        <v>11</v>
      </c>
      <c r="F22" s="151">
        <f>SUM(B22:E22)</f>
        <v>12</v>
      </c>
      <c r="G22" s="151">
        <v>10</v>
      </c>
      <c r="H22" s="151">
        <v>2</v>
      </c>
      <c r="I22" s="151">
        <v>31</v>
      </c>
      <c r="J22" s="151">
        <v>1</v>
      </c>
      <c r="K22" s="151">
        <f>SUM(G22:J22)</f>
        <v>44</v>
      </c>
      <c r="L22" s="151">
        <v>4</v>
      </c>
      <c r="M22" s="151">
        <v>8</v>
      </c>
      <c r="N22" s="184">
        <v>0</v>
      </c>
      <c r="O22" s="151">
        <v>0</v>
      </c>
      <c r="P22" s="151">
        <f>SUM(L22:O22)</f>
        <v>12</v>
      </c>
    </row>
    <row r="23" spans="1:18" ht="20.100000000000001" customHeight="1" x14ac:dyDescent="0.2">
      <c r="A23" s="153" t="s">
        <v>17</v>
      </c>
      <c r="B23" s="151">
        <v>84</v>
      </c>
      <c r="C23" s="151">
        <v>31</v>
      </c>
      <c r="D23" s="151">
        <v>8</v>
      </c>
      <c r="E23" s="151">
        <v>163</v>
      </c>
      <c r="F23" s="151">
        <f>SUM(B23:E23)</f>
        <v>286</v>
      </c>
      <c r="G23" s="151">
        <v>66</v>
      </c>
      <c r="H23" s="151">
        <v>61</v>
      </c>
      <c r="I23" s="151">
        <v>208</v>
      </c>
      <c r="J23" s="151">
        <v>8</v>
      </c>
      <c r="K23" s="151">
        <f>SUM(G23:J23)</f>
        <v>343</v>
      </c>
      <c r="L23" s="151">
        <v>113</v>
      </c>
      <c r="M23" s="151">
        <v>63</v>
      </c>
      <c r="N23" s="151">
        <v>19</v>
      </c>
      <c r="O23" s="151">
        <v>11</v>
      </c>
      <c r="P23" s="151">
        <f>SUM(L23:O23)</f>
        <v>206</v>
      </c>
    </row>
    <row r="24" spans="1:18" ht="20.100000000000001" customHeight="1" x14ac:dyDescent="0.2">
      <c r="A24" s="15" t="s">
        <v>7</v>
      </c>
      <c r="B24" s="148">
        <f>SUM(B21:B23)</f>
        <v>88</v>
      </c>
      <c r="C24" s="148">
        <f>SUM(C21:C23)</f>
        <v>34</v>
      </c>
      <c r="D24" s="148">
        <f>SUM(D21:D23)</f>
        <v>10</v>
      </c>
      <c r="E24" s="148">
        <f>SUM(E21:E23)</f>
        <v>231</v>
      </c>
      <c r="F24" s="148">
        <f>SUM(B24:E24)</f>
        <v>363</v>
      </c>
      <c r="G24" s="148">
        <f>SUM(G21:G23)</f>
        <v>79</v>
      </c>
      <c r="H24" s="148">
        <f>SUM(H21:H23)</f>
        <v>71</v>
      </c>
      <c r="I24" s="148">
        <f>SUM(I21:I23)</f>
        <v>290</v>
      </c>
      <c r="J24" s="148">
        <f>SUM(J21:J23)</f>
        <v>11</v>
      </c>
      <c r="K24" s="148">
        <f>SUM(G24:J24)</f>
        <v>451</v>
      </c>
      <c r="L24" s="148">
        <f>SUM(L21:L23)</f>
        <v>133</v>
      </c>
      <c r="M24" s="148">
        <f>SUM(M21:M23)</f>
        <v>80</v>
      </c>
      <c r="N24" s="148">
        <f>SUM(N21:N23)</f>
        <v>24</v>
      </c>
      <c r="O24" s="186">
        <f>SUM(O21:O23)</f>
        <v>21</v>
      </c>
      <c r="P24" s="148">
        <f>SUM(P21:P23)</f>
        <v>258</v>
      </c>
    </row>
    <row r="25" spans="1:18" ht="113.25" customHeight="1" thickBot="1" x14ac:dyDescent="0.25">
      <c r="A25" s="295" t="s">
        <v>22</v>
      </c>
      <c r="B25" s="295"/>
      <c r="C25" s="295"/>
      <c r="D25" s="295"/>
      <c r="E25" s="149"/>
      <c r="F25" s="296" t="s">
        <v>23</v>
      </c>
      <c r="G25" s="296"/>
      <c r="H25" s="82"/>
      <c r="I25" s="250" t="s">
        <v>173</v>
      </c>
      <c r="J25" s="251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297" t="s">
        <v>24</v>
      </c>
      <c r="B26" s="297"/>
      <c r="C26" s="297"/>
      <c r="D26" s="88"/>
      <c r="E26" s="150" t="s">
        <v>25</v>
      </c>
      <c r="F26" s="89" t="s">
        <v>26</v>
      </c>
      <c r="G26" s="90" t="s">
        <v>27</v>
      </c>
      <c r="H26" s="37"/>
      <c r="I26" s="252"/>
      <c r="J26" s="252"/>
      <c r="K26" s="298"/>
      <c r="L26" s="91"/>
      <c r="M26" s="92"/>
      <c r="N26" s="299"/>
      <c r="O26" s="39"/>
      <c r="P26" s="93"/>
    </row>
    <row r="27" spans="1:18" ht="20.100000000000001" customHeight="1" thickTop="1" thickBot="1" x14ac:dyDescent="0.25">
      <c r="A27" s="297"/>
      <c r="B27" s="297"/>
      <c r="C27" s="297"/>
      <c r="D27" s="94"/>
      <c r="E27" s="95"/>
      <c r="F27" s="96"/>
      <c r="G27" s="96"/>
      <c r="H27" s="37"/>
      <c r="I27" s="252"/>
      <c r="J27" s="252"/>
      <c r="K27" s="298"/>
      <c r="L27" s="97"/>
      <c r="M27" s="98"/>
      <c r="N27" s="299"/>
      <c r="O27" s="39"/>
      <c r="P27" s="93"/>
    </row>
    <row r="28" spans="1:18" ht="20.100000000000001" customHeight="1" thickTop="1" thickBot="1" x14ac:dyDescent="0.25">
      <c r="A28" s="297"/>
      <c r="B28" s="297"/>
      <c r="C28" s="297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297"/>
      <c r="B29" s="297"/>
      <c r="C29" s="297"/>
      <c r="D29" s="94"/>
      <c r="E29" s="95"/>
      <c r="F29" s="99"/>
      <c r="G29" s="99"/>
      <c r="H29" s="37"/>
      <c r="I29" s="264" t="s">
        <v>174</v>
      </c>
      <c r="J29" s="264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297"/>
      <c r="B30" s="297"/>
      <c r="C30" s="297"/>
      <c r="D30" s="94"/>
      <c r="E30" s="95"/>
      <c r="F30" s="99"/>
      <c r="G30" s="99"/>
      <c r="H30" s="37"/>
      <c r="I30" s="265"/>
      <c r="J30" s="265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297"/>
      <c r="B31" s="297"/>
      <c r="C31" s="297"/>
      <c r="D31" s="94"/>
      <c r="E31" s="95"/>
      <c r="F31" s="99"/>
      <c r="G31" s="99"/>
      <c r="H31" s="37"/>
      <c r="I31" s="265"/>
      <c r="J31" s="265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297"/>
      <c r="B32" s="297"/>
      <c r="C32" s="297"/>
      <c r="D32" s="94"/>
      <c r="E32" s="95"/>
      <c r="F32" s="99"/>
      <c r="G32" s="99"/>
      <c r="H32" s="37"/>
      <c r="I32" s="265"/>
      <c r="J32" s="265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297"/>
      <c r="B33" s="297"/>
      <c r="C33" s="297"/>
      <c r="D33" s="94"/>
      <c r="E33" s="95"/>
      <c r="F33" s="99"/>
      <c r="G33" s="99"/>
      <c r="H33" s="37"/>
      <c r="I33" s="265"/>
      <c r="J33" s="265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297"/>
      <c r="B34" s="297"/>
      <c r="C34" s="297"/>
      <c r="D34" s="94"/>
      <c r="E34" s="95"/>
      <c r="F34" s="99"/>
      <c r="G34" s="99"/>
      <c r="H34" s="37"/>
      <c r="I34" s="265"/>
      <c r="J34" s="265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297"/>
      <c r="B35" s="297"/>
      <c r="C35" s="297"/>
      <c r="D35" s="94"/>
      <c r="E35" s="109"/>
      <c r="F35" s="99"/>
      <c r="G35" s="99"/>
      <c r="H35" s="37"/>
      <c r="I35" s="265"/>
      <c r="J35" s="265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297"/>
      <c r="B36" s="297"/>
      <c r="C36" s="297"/>
      <c r="D36" s="94"/>
      <c r="E36" s="110"/>
      <c r="F36" s="99"/>
      <c r="G36" s="99"/>
      <c r="H36" s="37"/>
      <c r="I36" s="265"/>
      <c r="J36" s="265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297"/>
      <c r="B37" s="297"/>
      <c r="C37" s="297"/>
      <c r="D37" s="111" t="s">
        <v>7</v>
      </c>
      <c r="E37" s="112">
        <f>SUM(E27:E36)</f>
        <v>0</v>
      </c>
      <c r="F37" s="112">
        <f>SUM(F27:F36)</f>
        <v>0</v>
      </c>
      <c r="G37" s="112">
        <f>SUM(G27:G36)</f>
        <v>0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customHeight="1" thickTop="1" x14ac:dyDescent="0.2"/>
    <row r="39" spans="1:16" ht="9.75" customHeight="1" x14ac:dyDescent="0.2"/>
    <row r="40" spans="1:16" ht="9.75" customHeight="1" x14ac:dyDescent="0.2"/>
    <row r="41" spans="1:16" ht="9.75" customHeight="1" x14ac:dyDescent="0.2"/>
    <row r="42" spans="1:16" ht="9.75" customHeight="1" x14ac:dyDescent="0.2"/>
    <row r="43" spans="1:16" ht="9.75" customHeight="1" x14ac:dyDescent="0.2"/>
    <row r="44" spans="1:16" ht="9.75" customHeight="1" x14ac:dyDescent="0.2"/>
    <row r="45" spans="1:16" ht="14.65" customHeight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R38"/>
  <sheetViews>
    <sheetView view="pageBreakPreview" zoomScaleNormal="100" zoomScaleSheetLayoutView="100" workbookViewId="0">
      <selection activeCell="A3" sqref="A3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269" t="s">
        <v>90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</row>
    <row r="2" spans="1:17" ht="29.25" customHeight="1" x14ac:dyDescent="0.2">
      <c r="A2" s="269" t="s">
        <v>166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</row>
    <row r="3" spans="1:17" ht="22.5" customHeight="1" x14ac:dyDescent="0.2">
      <c r="A3" s="2"/>
      <c r="B3" s="289" t="s">
        <v>0</v>
      </c>
      <c r="C3" s="289"/>
      <c r="D3" s="3"/>
      <c r="E3" s="3"/>
      <c r="F3" s="3"/>
      <c r="G3" s="3"/>
      <c r="H3" s="76" t="s">
        <v>1</v>
      </c>
      <c r="I3" s="117">
        <v>18</v>
      </c>
      <c r="J3" s="6"/>
      <c r="K3" s="4" t="s">
        <v>2</v>
      </c>
      <c r="L3" s="141">
        <v>14</v>
      </c>
      <c r="M3" s="2"/>
      <c r="N3" s="2"/>
      <c r="O3" s="2"/>
      <c r="P3" s="2"/>
    </row>
    <row r="4" spans="1:17" ht="51" customHeight="1" x14ac:dyDescent="0.2">
      <c r="A4" s="2"/>
      <c r="B4" s="272" t="s">
        <v>167</v>
      </c>
      <c r="C4" s="272"/>
      <c r="D4" s="272"/>
      <c r="E4" s="272"/>
      <c r="F4" s="227" t="s">
        <v>168</v>
      </c>
      <c r="G4" s="273" t="s">
        <v>169</v>
      </c>
      <c r="H4" s="274"/>
      <c r="I4" s="274"/>
      <c r="J4" s="274"/>
      <c r="K4" s="272" t="s">
        <v>170</v>
      </c>
      <c r="L4" s="272"/>
      <c r="M4" s="272"/>
      <c r="N4" s="272"/>
    </row>
    <row r="5" spans="1:17" ht="44.25" customHeight="1" x14ac:dyDescent="0.2">
      <c r="A5" s="9" t="s">
        <v>3</v>
      </c>
      <c r="B5" s="78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56" t="s">
        <v>14</v>
      </c>
      <c r="N5" s="156" t="s">
        <v>7</v>
      </c>
    </row>
    <row r="6" spans="1:17" ht="20.100000000000001" customHeight="1" x14ac:dyDescent="0.2">
      <c r="A6" s="153" t="s">
        <v>15</v>
      </c>
      <c r="B6" s="228">
        <v>109</v>
      </c>
      <c r="C6" s="153">
        <v>53</v>
      </c>
      <c r="D6" s="153">
        <v>99</v>
      </c>
      <c r="E6" s="153">
        <f>B6+C6+D6</f>
        <v>261</v>
      </c>
      <c r="F6" s="153">
        <v>35</v>
      </c>
      <c r="G6" s="153">
        <v>36</v>
      </c>
      <c r="H6" s="153">
        <v>1</v>
      </c>
      <c r="I6" s="153">
        <v>0</v>
      </c>
      <c r="J6" s="153">
        <f>SUM(G6:I6)</f>
        <v>37</v>
      </c>
      <c r="K6" s="153">
        <v>62</v>
      </c>
      <c r="L6" s="153">
        <v>99</v>
      </c>
      <c r="M6" s="151">
        <v>98</v>
      </c>
      <c r="N6" s="151">
        <f>SUM(K6:M6)</f>
        <v>259</v>
      </c>
      <c r="O6" s="1">
        <f>E6+F6-J6-N6</f>
        <v>0</v>
      </c>
      <c r="Q6" s="1">
        <f>E6+F6-J6-N6</f>
        <v>0</v>
      </c>
    </row>
    <row r="7" spans="1:17" ht="20.100000000000001" customHeight="1" x14ac:dyDescent="0.2">
      <c r="A7" s="153" t="s">
        <v>16</v>
      </c>
      <c r="B7" s="228"/>
      <c r="C7" s="153"/>
      <c r="D7" s="153"/>
      <c r="E7" s="153">
        <f>B7+C7+D7</f>
        <v>0</v>
      </c>
      <c r="F7" s="153">
        <v>0</v>
      </c>
      <c r="G7" s="153">
        <v>0</v>
      </c>
      <c r="H7" s="153">
        <v>0</v>
      </c>
      <c r="I7" s="153">
        <v>0</v>
      </c>
      <c r="J7" s="153">
        <f>SUM(G7:I7)</f>
        <v>0</v>
      </c>
      <c r="K7" s="153">
        <v>0</v>
      </c>
      <c r="L7" s="153">
        <v>0</v>
      </c>
      <c r="M7" s="151">
        <v>0</v>
      </c>
      <c r="N7" s="148">
        <f>SUM(K7:M7)</f>
        <v>0</v>
      </c>
      <c r="O7" s="1">
        <f t="shared" ref="O7:O9" si="0">E7+F7-J7-N7</f>
        <v>0</v>
      </c>
      <c r="Q7" s="1">
        <f>E7+F7-J7-N7</f>
        <v>0</v>
      </c>
    </row>
    <row r="8" spans="1:17" ht="20.100000000000001" customHeight="1" x14ac:dyDescent="0.2">
      <c r="A8" s="153" t="s">
        <v>17</v>
      </c>
      <c r="B8" s="228">
        <v>401</v>
      </c>
      <c r="C8" s="153">
        <v>302</v>
      </c>
      <c r="D8" s="153">
        <v>337</v>
      </c>
      <c r="E8" s="153">
        <f>B8+C8+D8</f>
        <v>1040</v>
      </c>
      <c r="F8" s="153">
        <v>203</v>
      </c>
      <c r="G8" s="153">
        <v>238</v>
      </c>
      <c r="H8" s="153">
        <v>2</v>
      </c>
      <c r="I8" s="153">
        <v>2</v>
      </c>
      <c r="J8" s="153">
        <f>SUM(G8:I8)</f>
        <v>242</v>
      </c>
      <c r="K8" s="153">
        <v>252</v>
      </c>
      <c r="L8" s="153">
        <v>436</v>
      </c>
      <c r="M8" s="120">
        <v>313</v>
      </c>
      <c r="N8" s="144">
        <f>SUM(K8:M8)</f>
        <v>1001</v>
      </c>
      <c r="O8" s="1">
        <f t="shared" si="0"/>
        <v>0</v>
      </c>
      <c r="Q8" s="1">
        <f>E8+F8-J8-N8</f>
        <v>0</v>
      </c>
    </row>
    <row r="9" spans="1:17" ht="20.100000000000001" customHeight="1" x14ac:dyDescent="0.2">
      <c r="A9" s="15" t="s">
        <v>7</v>
      </c>
      <c r="B9" s="148">
        <f>SUM(B6:B8)</f>
        <v>510</v>
      </c>
      <c r="C9" s="148">
        <f>SUM(C6:C8)</f>
        <v>355</v>
      </c>
      <c r="D9" s="148">
        <f>SUM(D6:D8)</f>
        <v>436</v>
      </c>
      <c r="E9" s="153">
        <f>B9+C9+D9</f>
        <v>1301</v>
      </c>
      <c r="F9" s="15">
        <f>SUM(F6:F8)</f>
        <v>238</v>
      </c>
      <c r="G9" s="15">
        <f>SUM(G6:G8)</f>
        <v>274</v>
      </c>
      <c r="H9" s="15">
        <f>SUM(H6:H8)</f>
        <v>3</v>
      </c>
      <c r="I9" s="15">
        <f>SUM(I6:I8)</f>
        <v>2</v>
      </c>
      <c r="J9" s="153">
        <f>SUM(G9:I9)</f>
        <v>279</v>
      </c>
      <c r="K9" s="15">
        <f>SUM(K6:K8)</f>
        <v>314</v>
      </c>
      <c r="L9" s="15">
        <f>SUM(L6:L8)</f>
        <v>535</v>
      </c>
      <c r="M9" s="15">
        <f>SUM(M6:M8)</f>
        <v>411</v>
      </c>
      <c r="N9" s="144">
        <f>SUM(N6:N8)</f>
        <v>1260</v>
      </c>
      <c r="O9" s="1">
        <f t="shared" si="0"/>
        <v>0</v>
      </c>
      <c r="Q9" s="1">
        <f>E9+F9-J9-N9</f>
        <v>0</v>
      </c>
    </row>
    <row r="10" spans="1:17" ht="20.25" customHeight="1" x14ac:dyDescent="0.2">
      <c r="A10" s="290" t="s">
        <v>18</v>
      </c>
      <c r="B10" s="290"/>
      <c r="C10" s="290"/>
      <c r="D10" s="290"/>
      <c r="E10" s="290"/>
      <c r="F10" s="290"/>
      <c r="G10" s="290"/>
      <c r="H10" s="290"/>
      <c r="I10" s="290"/>
      <c r="J10" s="290"/>
      <c r="K10" s="290"/>
      <c r="L10" s="290"/>
      <c r="M10" s="290"/>
      <c r="N10" s="291"/>
      <c r="O10" s="290"/>
      <c r="P10" s="290"/>
    </row>
    <row r="11" spans="1:17" ht="24.75" customHeight="1" x14ac:dyDescent="0.2">
      <c r="A11" s="276" t="s">
        <v>171</v>
      </c>
      <c r="B11" s="276"/>
      <c r="C11" s="276"/>
      <c r="D11" s="276"/>
      <c r="E11" s="276"/>
      <c r="F11" s="276"/>
      <c r="G11" s="276"/>
      <c r="H11" s="276"/>
      <c r="I11" s="276"/>
      <c r="J11" s="276"/>
      <c r="K11" s="276"/>
      <c r="L11" s="276"/>
      <c r="M11" s="276"/>
      <c r="N11" s="276"/>
      <c r="O11" s="276"/>
      <c r="P11" s="276"/>
    </row>
    <row r="12" spans="1:17" ht="24" customHeight="1" x14ac:dyDescent="0.2">
      <c r="A12" s="80"/>
      <c r="B12" s="292" t="s">
        <v>19</v>
      </c>
      <c r="C12" s="292"/>
      <c r="D12" s="292"/>
      <c r="E12" s="292"/>
      <c r="F12" s="292"/>
      <c r="G12" s="292" t="s">
        <v>20</v>
      </c>
      <c r="H12" s="292"/>
      <c r="I12" s="292"/>
      <c r="J12" s="292"/>
      <c r="K12" s="292"/>
      <c r="L12" s="292" t="s">
        <v>21</v>
      </c>
      <c r="M12" s="292"/>
      <c r="N12" s="292"/>
      <c r="O12" s="292"/>
      <c r="P12" s="292"/>
    </row>
    <row r="13" spans="1:17" ht="18.95" customHeight="1" x14ac:dyDescent="0.2">
      <c r="A13" s="81" t="s">
        <v>3</v>
      </c>
      <c r="B13" s="227" t="s">
        <v>175</v>
      </c>
      <c r="C13" s="118">
        <v>2021</v>
      </c>
      <c r="D13" s="118">
        <v>2022</v>
      </c>
      <c r="E13" s="118">
        <v>2023</v>
      </c>
      <c r="F13" s="151" t="s">
        <v>7</v>
      </c>
      <c r="G13" s="227" t="s">
        <v>175</v>
      </c>
      <c r="H13" s="118">
        <v>2021</v>
      </c>
      <c r="I13" s="118">
        <v>2022</v>
      </c>
      <c r="J13" s="118">
        <v>2023</v>
      </c>
      <c r="K13" s="151" t="s">
        <v>7</v>
      </c>
      <c r="L13" s="227" t="s">
        <v>175</v>
      </c>
      <c r="M13" s="118">
        <v>2021</v>
      </c>
      <c r="N13" s="118">
        <v>2022</v>
      </c>
      <c r="O13" s="118">
        <v>2023</v>
      </c>
      <c r="P13" s="151" t="s">
        <v>7</v>
      </c>
    </row>
    <row r="14" spans="1:17" ht="20.100000000000001" customHeight="1" x14ac:dyDescent="0.2">
      <c r="A14" s="19" t="s">
        <v>15</v>
      </c>
      <c r="B14" s="20">
        <v>0</v>
      </c>
      <c r="C14" s="77">
        <v>1</v>
      </c>
      <c r="D14" s="77">
        <v>61</v>
      </c>
      <c r="E14" s="65">
        <v>52</v>
      </c>
      <c r="F14" s="151">
        <f>SUM(B14:E14)</f>
        <v>114</v>
      </c>
      <c r="G14" s="21">
        <v>5</v>
      </c>
      <c r="H14" s="20">
        <v>32</v>
      </c>
      <c r="I14" s="5">
        <v>12</v>
      </c>
      <c r="J14" s="5">
        <v>3</v>
      </c>
      <c r="K14" s="155">
        <f>SUM(G14:J14)</f>
        <v>52</v>
      </c>
      <c r="L14" s="20">
        <v>14</v>
      </c>
      <c r="M14" s="5">
        <v>47</v>
      </c>
      <c r="N14" s="5">
        <v>30</v>
      </c>
      <c r="O14" s="67">
        <v>7</v>
      </c>
      <c r="P14" s="77">
        <f>SUM(L14:O14)</f>
        <v>98</v>
      </c>
    </row>
    <row r="15" spans="1:17" ht="20.100000000000001" customHeight="1" x14ac:dyDescent="0.2">
      <c r="A15" s="152" t="s">
        <v>16</v>
      </c>
      <c r="B15" s="23">
        <v>0</v>
      </c>
      <c r="C15" s="77">
        <v>0</v>
      </c>
      <c r="D15" s="77">
        <v>0</v>
      </c>
      <c r="E15" s="66">
        <v>0</v>
      </c>
      <c r="F15" s="151">
        <f>SUM(B15:E15)</f>
        <v>0</v>
      </c>
      <c r="G15" s="24">
        <v>0</v>
      </c>
      <c r="H15" s="23">
        <v>0</v>
      </c>
      <c r="I15" s="5">
        <v>0</v>
      </c>
      <c r="J15" s="5">
        <v>0</v>
      </c>
      <c r="K15" s="155">
        <f>SUM(G15:J15)</f>
        <v>0</v>
      </c>
      <c r="L15" s="23">
        <v>0</v>
      </c>
      <c r="M15" s="5">
        <v>0</v>
      </c>
      <c r="N15" s="5">
        <v>0</v>
      </c>
      <c r="O15" s="68">
        <v>0</v>
      </c>
      <c r="P15" s="77">
        <f>SUM(L15:O15)</f>
        <v>0</v>
      </c>
    </row>
    <row r="16" spans="1:17" ht="20.100000000000001" customHeight="1" x14ac:dyDescent="0.2">
      <c r="A16" s="152" t="s">
        <v>17</v>
      </c>
      <c r="B16" s="23">
        <v>0</v>
      </c>
      <c r="C16" s="77">
        <v>35</v>
      </c>
      <c r="D16" s="77">
        <v>195</v>
      </c>
      <c r="E16" s="66">
        <v>166</v>
      </c>
      <c r="F16" s="151">
        <f>SUM(B16:E16)</f>
        <v>396</v>
      </c>
      <c r="G16" s="24">
        <v>53</v>
      </c>
      <c r="H16" s="23">
        <v>70</v>
      </c>
      <c r="I16" s="5">
        <v>169</v>
      </c>
      <c r="J16" s="5">
        <v>11</v>
      </c>
      <c r="K16" s="155">
        <f>SUM(G16:J16)</f>
        <v>303</v>
      </c>
      <c r="L16" s="23">
        <v>108</v>
      </c>
      <c r="M16" s="5">
        <v>118</v>
      </c>
      <c r="N16" s="222">
        <v>100</v>
      </c>
      <c r="O16" s="68">
        <v>12</v>
      </c>
      <c r="P16" s="77">
        <f>SUM(L16:O16)</f>
        <v>338</v>
      </c>
    </row>
    <row r="17" spans="1:18" ht="20.100000000000001" customHeight="1" x14ac:dyDescent="0.2">
      <c r="A17" s="152" t="s">
        <v>7</v>
      </c>
      <c r="B17" s="23">
        <f>SUM(B14:B16)</f>
        <v>0</v>
      </c>
      <c r="C17" s="23">
        <f>SUM(C14:C16)</f>
        <v>36</v>
      </c>
      <c r="D17" s="23">
        <f>SUM(D14:D16)</f>
        <v>256</v>
      </c>
      <c r="E17" s="23">
        <f>SUM(E14:E16)</f>
        <v>218</v>
      </c>
      <c r="F17" s="151">
        <f>SUM(B17:E17)</f>
        <v>510</v>
      </c>
      <c r="G17" s="24">
        <f>SUM(G14:G16)</f>
        <v>58</v>
      </c>
      <c r="H17" s="24">
        <f>SUM(H14:H16)</f>
        <v>102</v>
      </c>
      <c r="I17" s="21">
        <f>SUM(I14:I16)</f>
        <v>181</v>
      </c>
      <c r="J17" s="21">
        <f>SUM(J14:J16)</f>
        <v>14</v>
      </c>
      <c r="K17" s="151">
        <f>SUM(G17:J17)</f>
        <v>355</v>
      </c>
      <c r="L17" s="24">
        <f>SUM(L14:L16)</f>
        <v>122</v>
      </c>
      <c r="M17" s="21">
        <f>SUM(M14:M16)</f>
        <v>165</v>
      </c>
      <c r="N17" s="21">
        <f>SUM(N14:N16)</f>
        <v>130</v>
      </c>
      <c r="O17" s="24">
        <f>SUM(O14:O16)</f>
        <v>19</v>
      </c>
      <c r="P17" s="77">
        <f>SUM(L17:O17)</f>
        <v>436</v>
      </c>
    </row>
    <row r="18" spans="1:18" ht="31.5" customHeight="1" x14ac:dyDescent="0.25">
      <c r="A18" s="266" t="s">
        <v>172</v>
      </c>
      <c r="B18" s="267"/>
      <c r="C18" s="268"/>
      <c r="D18" s="268"/>
      <c r="E18" s="267"/>
      <c r="F18" s="267"/>
      <c r="G18" s="267"/>
      <c r="H18" s="267"/>
      <c r="I18" s="267"/>
      <c r="J18" s="267"/>
      <c r="K18" s="267"/>
      <c r="L18" s="267"/>
      <c r="M18" s="267"/>
      <c r="N18" s="267"/>
      <c r="O18" s="267"/>
      <c r="P18" s="268"/>
    </row>
    <row r="19" spans="1:18" ht="36.75" customHeight="1" x14ac:dyDescent="0.2">
      <c r="A19" s="2"/>
      <c r="B19" s="244" t="s">
        <v>19</v>
      </c>
      <c r="C19" s="244"/>
      <c r="D19" s="244"/>
      <c r="E19" s="244"/>
      <c r="F19" s="244"/>
      <c r="G19" s="293" t="s">
        <v>20</v>
      </c>
      <c r="H19" s="293"/>
      <c r="I19" s="293"/>
      <c r="J19" s="293"/>
      <c r="K19" s="293"/>
      <c r="L19" s="294" t="s">
        <v>21</v>
      </c>
      <c r="M19" s="294"/>
      <c r="N19" s="294"/>
      <c r="O19" s="294"/>
      <c r="P19" s="294"/>
    </row>
    <row r="20" spans="1:18" ht="18.95" customHeight="1" x14ac:dyDescent="0.2">
      <c r="A20" s="9" t="s">
        <v>3</v>
      </c>
      <c r="B20" s="227" t="s">
        <v>175</v>
      </c>
      <c r="C20" s="118">
        <v>2021</v>
      </c>
      <c r="D20" s="118">
        <v>2022</v>
      </c>
      <c r="E20" s="118">
        <v>2023</v>
      </c>
      <c r="F20" s="151" t="s">
        <v>7</v>
      </c>
      <c r="G20" s="227" t="s">
        <v>175</v>
      </c>
      <c r="H20" s="118">
        <v>2021</v>
      </c>
      <c r="I20" s="118">
        <v>2022</v>
      </c>
      <c r="J20" s="118">
        <v>2023</v>
      </c>
      <c r="K20" s="151" t="s">
        <v>7</v>
      </c>
      <c r="L20" s="227" t="s">
        <v>175</v>
      </c>
      <c r="M20" s="118">
        <v>2021</v>
      </c>
      <c r="N20" s="118">
        <v>2022</v>
      </c>
      <c r="O20" s="118">
        <v>2023</v>
      </c>
      <c r="P20" s="151" t="s">
        <v>7</v>
      </c>
    </row>
    <row r="21" spans="1:18" ht="20.100000000000001" customHeight="1" x14ac:dyDescent="0.2">
      <c r="A21" s="153" t="s">
        <v>15</v>
      </c>
      <c r="B21" s="151">
        <v>0</v>
      </c>
      <c r="C21" s="151">
        <v>0</v>
      </c>
      <c r="D21" s="151">
        <v>2</v>
      </c>
      <c r="E21" s="151">
        <f>64-4</f>
        <v>60</v>
      </c>
      <c r="F21" s="151">
        <f>SUM(B21:E21)</f>
        <v>62</v>
      </c>
      <c r="G21" s="151">
        <v>2</v>
      </c>
      <c r="H21" s="151">
        <v>18</v>
      </c>
      <c r="I21" s="151">
        <v>66</v>
      </c>
      <c r="J21" s="151">
        <v>13</v>
      </c>
      <c r="K21" s="151">
        <f>SUM(G21:J21)</f>
        <v>99</v>
      </c>
      <c r="L21" s="151">
        <v>14</v>
      </c>
      <c r="M21" s="151">
        <v>43</v>
      </c>
      <c r="N21" s="151">
        <v>28</v>
      </c>
      <c r="O21" s="151">
        <v>13</v>
      </c>
      <c r="P21" s="151">
        <f>SUM(L21:O21)</f>
        <v>98</v>
      </c>
    </row>
    <row r="22" spans="1:18" ht="20.100000000000001" customHeight="1" x14ac:dyDescent="0.2">
      <c r="A22" s="153" t="s">
        <v>16</v>
      </c>
      <c r="B22" s="151">
        <v>0</v>
      </c>
      <c r="C22" s="151">
        <v>0</v>
      </c>
      <c r="D22" s="151">
        <v>0</v>
      </c>
      <c r="E22" s="151">
        <v>0</v>
      </c>
      <c r="F22" s="151">
        <f>SUM(B22:E22)</f>
        <v>0</v>
      </c>
      <c r="G22" s="151">
        <v>0</v>
      </c>
      <c r="H22" s="151">
        <v>0</v>
      </c>
      <c r="I22" s="151">
        <v>0</v>
      </c>
      <c r="J22" s="151">
        <v>0</v>
      </c>
      <c r="K22" s="151">
        <f>SUM(G22:J22)</f>
        <v>0</v>
      </c>
      <c r="L22" s="151">
        <v>0</v>
      </c>
      <c r="M22" s="151">
        <v>0</v>
      </c>
      <c r="N22" s="187">
        <v>0</v>
      </c>
      <c r="O22" s="151">
        <v>0</v>
      </c>
      <c r="P22" s="151">
        <f>SUM(L22:O22)</f>
        <v>0</v>
      </c>
    </row>
    <row r="23" spans="1:18" ht="20.100000000000001" customHeight="1" x14ac:dyDescent="0.2">
      <c r="A23" s="153" t="s">
        <v>17</v>
      </c>
      <c r="B23" s="151">
        <v>0</v>
      </c>
      <c r="C23" s="151">
        <v>5</v>
      </c>
      <c r="D23" s="151">
        <v>11</v>
      </c>
      <c r="E23" s="151">
        <f>225+11</f>
        <v>236</v>
      </c>
      <c r="F23" s="151">
        <f>SUM(B23:E23)</f>
        <v>252</v>
      </c>
      <c r="G23" s="151">
        <v>40</v>
      </c>
      <c r="H23" s="151">
        <v>73</v>
      </c>
      <c r="I23" s="151">
        <v>263</v>
      </c>
      <c r="J23" s="151">
        <v>60</v>
      </c>
      <c r="K23" s="151">
        <f>SUM(G23:J23)</f>
        <v>436</v>
      </c>
      <c r="L23" s="151">
        <v>79</v>
      </c>
      <c r="M23" s="151">
        <v>88</v>
      </c>
      <c r="N23" s="151">
        <v>120</v>
      </c>
      <c r="O23" s="151">
        <v>26</v>
      </c>
      <c r="P23" s="151">
        <f>SUM(L23:O23)</f>
        <v>313</v>
      </c>
    </row>
    <row r="24" spans="1:18" ht="20.100000000000001" customHeight="1" x14ac:dyDescent="0.2">
      <c r="A24" s="15" t="s">
        <v>7</v>
      </c>
      <c r="B24" s="148">
        <f>SUM(B21:B23)</f>
        <v>0</v>
      </c>
      <c r="C24" s="148">
        <f>SUM(C21:C23)</f>
        <v>5</v>
      </c>
      <c r="D24" s="148">
        <f>SUM(D21:D23)</f>
        <v>13</v>
      </c>
      <c r="E24" s="148">
        <f>SUM(E21:E23)</f>
        <v>296</v>
      </c>
      <c r="F24" s="148">
        <f>SUM(B24:E24)</f>
        <v>314</v>
      </c>
      <c r="G24" s="148">
        <f>SUM(G21:G23)</f>
        <v>42</v>
      </c>
      <c r="H24" s="148">
        <f>SUM(H21:H23)</f>
        <v>91</v>
      </c>
      <c r="I24" s="148">
        <f>SUM(I21:I23)</f>
        <v>329</v>
      </c>
      <c r="J24" s="148">
        <f>SUM(J21:J23)</f>
        <v>73</v>
      </c>
      <c r="K24" s="148">
        <f>SUM(G24:J24)</f>
        <v>535</v>
      </c>
      <c r="L24" s="148">
        <f>SUM(L21:L23)</f>
        <v>93</v>
      </c>
      <c r="M24" s="148">
        <f>SUM(M21:M23)</f>
        <v>131</v>
      </c>
      <c r="N24" s="148">
        <f>SUM(N21:N23)</f>
        <v>148</v>
      </c>
      <c r="O24" s="186">
        <f>SUM(O21:O23)</f>
        <v>39</v>
      </c>
      <c r="P24" s="148">
        <f>SUM(P21:P23)</f>
        <v>411</v>
      </c>
    </row>
    <row r="25" spans="1:18" ht="113.25" customHeight="1" thickBot="1" x14ac:dyDescent="0.25">
      <c r="A25" s="295" t="s">
        <v>22</v>
      </c>
      <c r="B25" s="295"/>
      <c r="C25" s="295"/>
      <c r="D25" s="295"/>
      <c r="E25" s="149"/>
      <c r="F25" s="296" t="s">
        <v>23</v>
      </c>
      <c r="G25" s="296"/>
      <c r="H25" s="82"/>
      <c r="I25" s="250" t="s">
        <v>173</v>
      </c>
      <c r="J25" s="251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297" t="s">
        <v>24</v>
      </c>
      <c r="B26" s="297"/>
      <c r="C26" s="297"/>
      <c r="D26" s="88"/>
      <c r="E26" s="150" t="s">
        <v>25</v>
      </c>
      <c r="F26" s="89" t="s">
        <v>26</v>
      </c>
      <c r="G26" s="90" t="s">
        <v>27</v>
      </c>
      <c r="H26" s="37"/>
      <c r="I26" s="252"/>
      <c r="J26" s="252"/>
      <c r="K26" s="298"/>
      <c r="L26" s="91"/>
      <c r="M26" s="92"/>
      <c r="N26" s="299"/>
      <c r="O26" s="39"/>
      <c r="P26" s="93"/>
    </row>
    <row r="27" spans="1:18" ht="20.100000000000001" customHeight="1" thickTop="1" thickBot="1" x14ac:dyDescent="0.25">
      <c r="A27" s="297"/>
      <c r="B27" s="297"/>
      <c r="C27" s="297"/>
      <c r="D27" s="94"/>
      <c r="E27" s="95"/>
      <c r="F27" s="96"/>
      <c r="G27" s="96"/>
      <c r="H27" s="37"/>
      <c r="I27" s="252"/>
      <c r="J27" s="252"/>
      <c r="K27" s="298"/>
      <c r="L27" s="97"/>
      <c r="M27" s="98"/>
      <c r="N27" s="299"/>
      <c r="O27" s="39"/>
      <c r="P27" s="93"/>
    </row>
    <row r="28" spans="1:18" ht="20.100000000000001" customHeight="1" thickTop="1" thickBot="1" x14ac:dyDescent="0.25">
      <c r="A28" s="297"/>
      <c r="B28" s="297"/>
      <c r="C28" s="297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297"/>
      <c r="B29" s="297"/>
      <c r="C29" s="297"/>
      <c r="D29" s="94"/>
      <c r="E29" s="95"/>
      <c r="F29" s="99"/>
      <c r="G29" s="99"/>
      <c r="H29" s="37"/>
      <c r="I29" s="264" t="s">
        <v>174</v>
      </c>
      <c r="J29" s="264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297"/>
      <c r="B30" s="297"/>
      <c r="C30" s="297"/>
      <c r="D30" s="94"/>
      <c r="E30" s="95"/>
      <c r="F30" s="99"/>
      <c r="G30" s="99"/>
      <c r="H30" s="37"/>
      <c r="I30" s="265"/>
      <c r="J30" s="265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297"/>
      <c r="B31" s="297"/>
      <c r="C31" s="297"/>
      <c r="D31" s="94"/>
      <c r="E31" s="95"/>
      <c r="F31" s="99"/>
      <c r="G31" s="99"/>
      <c r="H31" s="37"/>
      <c r="I31" s="265"/>
      <c r="J31" s="265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297"/>
      <c r="B32" s="297"/>
      <c r="C32" s="297"/>
      <c r="D32" s="94"/>
      <c r="E32" s="95"/>
      <c r="F32" s="99"/>
      <c r="G32" s="99"/>
      <c r="H32" s="37"/>
      <c r="I32" s="265"/>
      <c r="J32" s="265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297"/>
      <c r="B33" s="297"/>
      <c r="C33" s="297"/>
      <c r="D33" s="94"/>
      <c r="E33" s="95"/>
      <c r="F33" s="99"/>
      <c r="G33" s="99"/>
      <c r="H33" s="37"/>
      <c r="I33" s="265"/>
      <c r="J33" s="265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297"/>
      <c r="B34" s="297"/>
      <c r="C34" s="297"/>
      <c r="D34" s="94"/>
      <c r="E34" s="95"/>
      <c r="F34" s="99"/>
      <c r="G34" s="99"/>
      <c r="H34" s="37"/>
      <c r="I34" s="265"/>
      <c r="J34" s="265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297"/>
      <c r="B35" s="297"/>
      <c r="C35" s="297"/>
      <c r="D35" s="94"/>
      <c r="E35" s="109"/>
      <c r="F35" s="99"/>
      <c r="G35" s="99"/>
      <c r="H35" s="37"/>
      <c r="I35" s="265"/>
      <c r="J35" s="265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297"/>
      <c r="B36" s="297"/>
      <c r="C36" s="297"/>
      <c r="D36" s="94"/>
      <c r="E36" s="110"/>
      <c r="F36" s="99"/>
      <c r="G36" s="99"/>
      <c r="H36" s="37"/>
      <c r="I36" s="265"/>
      <c r="J36" s="265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297"/>
      <c r="B37" s="297"/>
      <c r="C37" s="297"/>
      <c r="D37" s="111" t="s">
        <v>7</v>
      </c>
      <c r="E37" s="112">
        <f>SUM(E27:E36)</f>
        <v>0</v>
      </c>
      <c r="F37" s="112">
        <f>SUM(F27:F36)</f>
        <v>0</v>
      </c>
      <c r="G37" s="112">
        <f>SUM(G27:G36)</f>
        <v>0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R38"/>
  <sheetViews>
    <sheetView view="pageBreakPreview" zoomScaleNormal="100" zoomScaleSheetLayoutView="100" workbookViewId="0">
      <selection activeCell="A3" sqref="A3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269" t="s">
        <v>91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</row>
    <row r="2" spans="1:17" ht="29.25" customHeight="1" x14ac:dyDescent="0.2">
      <c r="A2" s="269" t="s">
        <v>166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</row>
    <row r="3" spans="1:17" ht="22.5" customHeight="1" x14ac:dyDescent="0.2">
      <c r="A3" s="2"/>
      <c r="B3" s="289" t="s">
        <v>0</v>
      </c>
      <c r="C3" s="289"/>
      <c r="D3" s="3"/>
      <c r="E3" s="3"/>
      <c r="F3" s="3"/>
      <c r="G3" s="3"/>
      <c r="H3" s="76" t="s">
        <v>1</v>
      </c>
      <c r="I3" s="117">
        <v>87</v>
      </c>
      <c r="J3" s="6"/>
      <c r="K3" s="4" t="s">
        <v>2</v>
      </c>
      <c r="L3" s="141">
        <v>56</v>
      </c>
      <c r="M3" s="2"/>
      <c r="N3" s="2"/>
      <c r="O3" s="2"/>
      <c r="P3" s="2"/>
    </row>
    <row r="4" spans="1:17" ht="51" customHeight="1" x14ac:dyDescent="0.2">
      <c r="A4" s="2"/>
      <c r="B4" s="272" t="s">
        <v>167</v>
      </c>
      <c r="C4" s="272"/>
      <c r="D4" s="272"/>
      <c r="E4" s="272"/>
      <c r="F4" s="227" t="s">
        <v>168</v>
      </c>
      <c r="G4" s="273" t="s">
        <v>169</v>
      </c>
      <c r="H4" s="274"/>
      <c r="I4" s="274"/>
      <c r="J4" s="274"/>
      <c r="K4" s="272" t="s">
        <v>170</v>
      </c>
      <c r="L4" s="272"/>
      <c r="M4" s="272"/>
      <c r="N4" s="272"/>
    </row>
    <row r="5" spans="1:17" ht="44.25" customHeight="1" x14ac:dyDescent="0.2">
      <c r="A5" s="9" t="s">
        <v>3</v>
      </c>
      <c r="B5" s="78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56" t="s">
        <v>14</v>
      </c>
      <c r="N5" s="156" t="s">
        <v>7</v>
      </c>
    </row>
    <row r="6" spans="1:17" ht="20.100000000000001" customHeight="1" x14ac:dyDescent="0.2">
      <c r="A6" s="153" t="s">
        <v>15</v>
      </c>
      <c r="B6" s="151">
        <v>875</v>
      </c>
      <c r="C6" s="153">
        <v>741</v>
      </c>
      <c r="D6" s="153">
        <v>576</v>
      </c>
      <c r="E6" s="153">
        <f>B6+C6+D6</f>
        <v>2192</v>
      </c>
      <c r="F6" s="153">
        <v>223</v>
      </c>
      <c r="G6" s="153">
        <v>259</v>
      </c>
      <c r="H6" s="153">
        <v>14</v>
      </c>
      <c r="I6" s="153">
        <v>0</v>
      </c>
      <c r="J6" s="153">
        <f>SUM(G6:I6)</f>
        <v>273</v>
      </c>
      <c r="K6" s="153">
        <v>534</v>
      </c>
      <c r="L6" s="153">
        <v>949</v>
      </c>
      <c r="M6" s="151">
        <v>659</v>
      </c>
      <c r="N6" s="151">
        <f>SUM(K6:M6)</f>
        <v>2142</v>
      </c>
      <c r="O6" s="1">
        <f>E6+F6-J6-N6</f>
        <v>0</v>
      </c>
      <c r="Q6" s="1">
        <f>E6+F6-J6-N6</f>
        <v>0</v>
      </c>
    </row>
    <row r="7" spans="1:17" ht="20.100000000000001" customHeight="1" x14ac:dyDescent="0.2">
      <c r="A7" s="153" t="s">
        <v>16</v>
      </c>
      <c r="B7" s="151">
        <v>347</v>
      </c>
      <c r="C7" s="153">
        <v>313</v>
      </c>
      <c r="D7" s="153">
        <v>264</v>
      </c>
      <c r="E7" s="153">
        <f>B7+C7+D7</f>
        <v>924</v>
      </c>
      <c r="F7" s="153">
        <v>62</v>
      </c>
      <c r="G7" s="153">
        <v>73</v>
      </c>
      <c r="H7" s="153">
        <v>0</v>
      </c>
      <c r="I7" s="153">
        <v>0</v>
      </c>
      <c r="J7" s="153">
        <f>SUM(G7:I7)</f>
        <v>73</v>
      </c>
      <c r="K7" s="153">
        <v>158</v>
      </c>
      <c r="L7" s="153">
        <v>431</v>
      </c>
      <c r="M7" s="151">
        <v>324</v>
      </c>
      <c r="N7" s="148">
        <f>SUM(K7:M7)</f>
        <v>913</v>
      </c>
      <c r="O7" s="1">
        <f t="shared" ref="O7:O9" si="0">E7+F7-J7-N7</f>
        <v>0</v>
      </c>
      <c r="Q7" s="1">
        <f>E7+F7-J7-N7</f>
        <v>0</v>
      </c>
    </row>
    <row r="8" spans="1:17" ht="20.100000000000001" customHeight="1" x14ac:dyDescent="0.2">
      <c r="A8" s="153" t="s">
        <v>17</v>
      </c>
      <c r="B8" s="151">
        <v>2568</v>
      </c>
      <c r="C8" s="153">
        <v>1369</v>
      </c>
      <c r="D8" s="153">
        <v>2474</v>
      </c>
      <c r="E8" s="153">
        <f>B8+C8+D8</f>
        <v>6411</v>
      </c>
      <c r="F8" s="153">
        <v>1021</v>
      </c>
      <c r="G8" s="153">
        <v>1365</v>
      </c>
      <c r="H8" s="153">
        <v>23</v>
      </c>
      <c r="I8" s="153">
        <v>4</v>
      </c>
      <c r="J8" s="153">
        <f>SUM(G8:I8)</f>
        <v>1392</v>
      </c>
      <c r="K8" s="153">
        <v>1683</v>
      </c>
      <c r="L8" s="153">
        <v>2335</v>
      </c>
      <c r="M8" s="120">
        <v>2022</v>
      </c>
      <c r="N8" s="144">
        <f>SUM(K8:M8)</f>
        <v>6040</v>
      </c>
      <c r="O8" s="1">
        <f t="shared" si="0"/>
        <v>0</v>
      </c>
      <c r="Q8" s="1">
        <f>E8+F8-J8-N8</f>
        <v>0</v>
      </c>
    </row>
    <row r="9" spans="1:17" ht="20.100000000000001" customHeight="1" x14ac:dyDescent="0.2">
      <c r="A9" s="15" t="s">
        <v>7</v>
      </c>
      <c r="B9" s="148">
        <f>SUM(B6:B8)</f>
        <v>3790</v>
      </c>
      <c r="C9" s="148">
        <f>SUM(C6:C8)</f>
        <v>2423</v>
      </c>
      <c r="D9" s="148">
        <f>SUM(D6:D8)</f>
        <v>3314</v>
      </c>
      <c r="E9" s="153">
        <f>B9+C9+D9</f>
        <v>9527</v>
      </c>
      <c r="F9" s="15">
        <f>SUM(F6:F8)</f>
        <v>1306</v>
      </c>
      <c r="G9" s="15">
        <f>SUM(G6:G8)</f>
        <v>1697</v>
      </c>
      <c r="H9" s="15">
        <f>SUM(H6:H8)</f>
        <v>37</v>
      </c>
      <c r="I9" s="15">
        <f>SUM(I6:I8)</f>
        <v>4</v>
      </c>
      <c r="J9" s="153">
        <f>SUM(G9:I9)</f>
        <v>1738</v>
      </c>
      <c r="K9" s="15">
        <f>SUM(K6:K8)</f>
        <v>2375</v>
      </c>
      <c r="L9" s="15">
        <f>SUM(L6:L8)</f>
        <v>3715</v>
      </c>
      <c r="M9" s="15">
        <f>SUM(M6:M8)</f>
        <v>3005</v>
      </c>
      <c r="N9" s="144">
        <f>SUM(N6:N8)</f>
        <v>9095</v>
      </c>
      <c r="O9" s="1">
        <f t="shared" si="0"/>
        <v>0</v>
      </c>
      <c r="Q9" s="1">
        <f>E9+F9-J9-N9</f>
        <v>0</v>
      </c>
    </row>
    <row r="10" spans="1:17" ht="20.25" customHeight="1" x14ac:dyDescent="0.2">
      <c r="A10" s="290" t="s">
        <v>18</v>
      </c>
      <c r="B10" s="290"/>
      <c r="C10" s="290"/>
      <c r="D10" s="290"/>
      <c r="E10" s="290"/>
      <c r="F10" s="290"/>
      <c r="G10" s="290"/>
      <c r="H10" s="290"/>
      <c r="I10" s="290"/>
      <c r="J10" s="290"/>
      <c r="K10" s="290"/>
      <c r="L10" s="290"/>
      <c r="M10" s="290"/>
      <c r="N10" s="291"/>
      <c r="O10" s="290"/>
      <c r="P10" s="290"/>
    </row>
    <row r="11" spans="1:17" ht="24.75" customHeight="1" x14ac:dyDescent="0.2">
      <c r="A11" s="276" t="s">
        <v>171</v>
      </c>
      <c r="B11" s="276"/>
      <c r="C11" s="276"/>
      <c r="D11" s="276"/>
      <c r="E11" s="276"/>
      <c r="F11" s="276"/>
      <c r="G11" s="276"/>
      <c r="H11" s="276"/>
      <c r="I11" s="276"/>
      <c r="J11" s="276"/>
      <c r="K11" s="276"/>
      <c r="L11" s="276"/>
      <c r="M11" s="276"/>
      <c r="N11" s="276"/>
      <c r="O11" s="276"/>
      <c r="P11" s="276"/>
    </row>
    <row r="12" spans="1:17" ht="24" customHeight="1" x14ac:dyDescent="0.2">
      <c r="A12" s="80"/>
      <c r="B12" s="292" t="s">
        <v>19</v>
      </c>
      <c r="C12" s="292"/>
      <c r="D12" s="292"/>
      <c r="E12" s="292"/>
      <c r="F12" s="292"/>
      <c r="G12" s="292" t="s">
        <v>20</v>
      </c>
      <c r="H12" s="292"/>
      <c r="I12" s="292"/>
      <c r="J12" s="292"/>
      <c r="K12" s="292"/>
      <c r="L12" s="292" t="s">
        <v>21</v>
      </c>
      <c r="M12" s="292"/>
      <c r="N12" s="292"/>
      <c r="O12" s="292"/>
      <c r="P12" s="292"/>
    </row>
    <row r="13" spans="1:17" ht="18.95" customHeight="1" x14ac:dyDescent="0.2">
      <c r="A13" s="81" t="s">
        <v>3</v>
      </c>
      <c r="B13" s="227" t="s">
        <v>175</v>
      </c>
      <c r="C13" s="118">
        <v>2021</v>
      </c>
      <c r="D13" s="118">
        <v>2022</v>
      </c>
      <c r="E13" s="118">
        <v>2023</v>
      </c>
      <c r="F13" s="151" t="s">
        <v>7</v>
      </c>
      <c r="G13" s="227" t="s">
        <v>175</v>
      </c>
      <c r="H13" s="118">
        <v>2021</v>
      </c>
      <c r="I13" s="118">
        <v>2022</v>
      </c>
      <c r="J13" s="118">
        <v>2023</v>
      </c>
      <c r="K13" s="151" t="s">
        <v>7</v>
      </c>
      <c r="L13" s="227" t="s">
        <v>175</v>
      </c>
      <c r="M13" s="118">
        <v>2021</v>
      </c>
      <c r="N13" s="118">
        <v>2022</v>
      </c>
      <c r="O13" s="118">
        <v>2023</v>
      </c>
      <c r="P13" s="151" t="s">
        <v>7</v>
      </c>
    </row>
    <row r="14" spans="1:17" ht="20.100000000000001" customHeight="1" x14ac:dyDescent="0.2">
      <c r="A14" s="19" t="s">
        <v>15</v>
      </c>
      <c r="B14" s="20">
        <v>69</v>
      </c>
      <c r="C14" s="77">
        <v>51</v>
      </c>
      <c r="D14" s="77">
        <v>427</v>
      </c>
      <c r="E14" s="65">
        <v>328</v>
      </c>
      <c r="F14" s="151">
        <f>SUM(B14:E14)</f>
        <v>875</v>
      </c>
      <c r="G14" s="21">
        <v>58</v>
      </c>
      <c r="H14" s="20">
        <v>378</v>
      </c>
      <c r="I14" s="5">
        <v>143</v>
      </c>
      <c r="J14" s="5">
        <v>162</v>
      </c>
      <c r="K14" s="155">
        <f>SUM(G14:J14)</f>
        <v>741</v>
      </c>
      <c r="L14" s="20">
        <v>224</v>
      </c>
      <c r="M14" s="5">
        <v>229</v>
      </c>
      <c r="N14" s="5">
        <v>106</v>
      </c>
      <c r="O14" s="67">
        <v>17</v>
      </c>
      <c r="P14" s="77">
        <f>SUM(L14:O14)</f>
        <v>576</v>
      </c>
    </row>
    <row r="15" spans="1:17" ht="20.100000000000001" customHeight="1" x14ac:dyDescent="0.2">
      <c r="A15" s="152" t="s">
        <v>16</v>
      </c>
      <c r="B15" s="23">
        <v>7</v>
      </c>
      <c r="C15" s="77">
        <v>26</v>
      </c>
      <c r="D15" s="77">
        <v>196</v>
      </c>
      <c r="E15" s="66">
        <v>118</v>
      </c>
      <c r="F15" s="151">
        <f>SUM(B15:E15)</f>
        <v>347</v>
      </c>
      <c r="G15" s="24">
        <v>18</v>
      </c>
      <c r="H15" s="23">
        <v>157</v>
      </c>
      <c r="I15" s="5">
        <v>126</v>
      </c>
      <c r="J15" s="5">
        <v>12</v>
      </c>
      <c r="K15" s="155">
        <f>SUM(G15:J15)</f>
        <v>313</v>
      </c>
      <c r="L15" s="23">
        <v>111</v>
      </c>
      <c r="M15" s="5">
        <v>121</v>
      </c>
      <c r="N15" s="5">
        <v>28</v>
      </c>
      <c r="O15" s="68">
        <v>4</v>
      </c>
      <c r="P15" s="77">
        <f>SUM(L15:O15)</f>
        <v>264</v>
      </c>
    </row>
    <row r="16" spans="1:17" ht="20.100000000000001" customHeight="1" x14ac:dyDescent="0.2">
      <c r="A16" s="152" t="s">
        <v>17</v>
      </c>
      <c r="B16" s="23">
        <v>855</v>
      </c>
      <c r="C16" s="77">
        <v>284</v>
      </c>
      <c r="D16" s="77">
        <v>580</v>
      </c>
      <c r="E16" s="66">
        <v>849</v>
      </c>
      <c r="F16" s="151">
        <f>SUM(B16:E16)</f>
        <v>2568</v>
      </c>
      <c r="G16" s="24">
        <v>131</v>
      </c>
      <c r="H16" s="23">
        <v>122</v>
      </c>
      <c r="I16" s="5">
        <v>752</v>
      </c>
      <c r="J16" s="5">
        <v>364</v>
      </c>
      <c r="K16" s="155">
        <f>SUM(G16:J16)</f>
        <v>1369</v>
      </c>
      <c r="L16" s="23">
        <v>869</v>
      </c>
      <c r="M16" s="5">
        <v>524</v>
      </c>
      <c r="N16" s="5">
        <v>847</v>
      </c>
      <c r="O16" s="68">
        <v>234</v>
      </c>
      <c r="P16" s="77">
        <f>SUM(L16:O16)</f>
        <v>2474</v>
      </c>
    </row>
    <row r="17" spans="1:18" ht="20.100000000000001" customHeight="1" x14ac:dyDescent="0.2">
      <c r="A17" s="152" t="s">
        <v>7</v>
      </c>
      <c r="B17" s="23">
        <f>SUM(B14:B16)</f>
        <v>931</v>
      </c>
      <c r="C17" s="23">
        <f>SUM(C14:C16)</f>
        <v>361</v>
      </c>
      <c r="D17" s="23">
        <f>SUM(D14:D16)</f>
        <v>1203</v>
      </c>
      <c r="E17" s="23">
        <f>SUM(E14:E16)</f>
        <v>1295</v>
      </c>
      <c r="F17" s="151">
        <f>SUM(B17:E17)</f>
        <v>3790</v>
      </c>
      <c r="G17" s="24">
        <f>SUM(G14:G16)</f>
        <v>207</v>
      </c>
      <c r="H17" s="24">
        <f>SUM(H14:H16)</f>
        <v>657</v>
      </c>
      <c r="I17" s="21">
        <f>SUM(I14:I16)</f>
        <v>1021</v>
      </c>
      <c r="J17" s="21">
        <f>SUM(J14:J16)</f>
        <v>538</v>
      </c>
      <c r="K17" s="151">
        <f>SUM(G17:J17)</f>
        <v>2423</v>
      </c>
      <c r="L17" s="24">
        <f>SUM(L14:L16)</f>
        <v>1204</v>
      </c>
      <c r="M17" s="21">
        <f>SUM(M14:M16)</f>
        <v>874</v>
      </c>
      <c r="N17" s="21">
        <f>SUM(N14:N16)</f>
        <v>981</v>
      </c>
      <c r="O17" s="24">
        <f>SUM(O14:O16)</f>
        <v>255</v>
      </c>
      <c r="P17" s="77">
        <f>SUM(L17:O17)</f>
        <v>3314</v>
      </c>
    </row>
    <row r="18" spans="1:18" ht="31.5" customHeight="1" x14ac:dyDescent="0.25">
      <c r="A18" s="266" t="s">
        <v>172</v>
      </c>
      <c r="B18" s="267"/>
      <c r="C18" s="268"/>
      <c r="D18" s="268"/>
      <c r="E18" s="267"/>
      <c r="F18" s="267"/>
      <c r="G18" s="267"/>
      <c r="H18" s="267"/>
      <c r="I18" s="267"/>
      <c r="J18" s="267"/>
      <c r="K18" s="267"/>
      <c r="L18" s="267"/>
      <c r="M18" s="267"/>
      <c r="N18" s="267"/>
      <c r="O18" s="267"/>
      <c r="P18" s="268"/>
    </row>
    <row r="19" spans="1:18" ht="36.75" customHeight="1" x14ac:dyDescent="0.2">
      <c r="A19" s="2"/>
      <c r="B19" s="244" t="s">
        <v>19</v>
      </c>
      <c r="C19" s="244"/>
      <c r="D19" s="244"/>
      <c r="E19" s="244"/>
      <c r="F19" s="244"/>
      <c r="G19" s="293" t="s">
        <v>20</v>
      </c>
      <c r="H19" s="293"/>
      <c r="I19" s="293"/>
      <c r="J19" s="293"/>
      <c r="K19" s="293"/>
      <c r="L19" s="294" t="s">
        <v>21</v>
      </c>
      <c r="M19" s="294"/>
      <c r="N19" s="294"/>
      <c r="O19" s="294"/>
      <c r="P19" s="294"/>
    </row>
    <row r="20" spans="1:18" ht="18.95" customHeight="1" x14ac:dyDescent="0.2">
      <c r="A20" s="9" t="s">
        <v>3</v>
      </c>
      <c r="B20" s="227" t="s">
        <v>175</v>
      </c>
      <c r="C20" s="118">
        <v>2021</v>
      </c>
      <c r="D20" s="118">
        <v>2022</v>
      </c>
      <c r="E20" s="118">
        <v>2023</v>
      </c>
      <c r="F20" s="151" t="s">
        <v>7</v>
      </c>
      <c r="G20" s="227" t="s">
        <v>175</v>
      </c>
      <c r="H20" s="118">
        <v>2021</v>
      </c>
      <c r="I20" s="118">
        <v>2022</v>
      </c>
      <c r="J20" s="118">
        <v>2023</v>
      </c>
      <c r="K20" s="151" t="s">
        <v>7</v>
      </c>
      <c r="L20" s="227" t="s">
        <v>175</v>
      </c>
      <c r="M20" s="118">
        <v>2021</v>
      </c>
      <c r="N20" s="118">
        <v>2022</v>
      </c>
      <c r="O20" s="118">
        <v>2023</v>
      </c>
      <c r="P20" s="151" t="s">
        <v>7</v>
      </c>
    </row>
    <row r="21" spans="1:18" ht="20.100000000000001" customHeight="1" x14ac:dyDescent="0.2">
      <c r="A21" s="153" t="s">
        <v>15</v>
      </c>
      <c r="B21" s="151">
        <v>69</v>
      </c>
      <c r="C21" s="151">
        <v>34</v>
      </c>
      <c r="D21" s="151">
        <v>22</v>
      </c>
      <c r="E21" s="151">
        <v>409</v>
      </c>
      <c r="F21" s="151">
        <f>SUM(B21:E21)</f>
        <v>534</v>
      </c>
      <c r="G21" s="151">
        <v>44</v>
      </c>
      <c r="H21" s="151">
        <v>298</v>
      </c>
      <c r="I21" s="151">
        <v>505</v>
      </c>
      <c r="J21" s="151">
        <v>102</v>
      </c>
      <c r="K21" s="151">
        <f>SUM(G21:J21)</f>
        <v>949</v>
      </c>
      <c r="L21" s="151">
        <v>145</v>
      </c>
      <c r="M21" s="151">
        <v>251</v>
      </c>
      <c r="N21" s="151">
        <v>111</v>
      </c>
      <c r="O21" s="151">
        <v>152</v>
      </c>
      <c r="P21" s="151">
        <f>SUM(L21:O21)</f>
        <v>659</v>
      </c>
    </row>
    <row r="22" spans="1:18" ht="20.100000000000001" customHeight="1" x14ac:dyDescent="0.2">
      <c r="A22" s="153" t="s">
        <v>16</v>
      </c>
      <c r="B22" s="151">
        <v>17</v>
      </c>
      <c r="C22" s="151">
        <v>23</v>
      </c>
      <c r="D22" s="151">
        <v>3</v>
      </c>
      <c r="E22" s="151">
        <v>115</v>
      </c>
      <c r="F22" s="151">
        <f>SUM(B22:E22)</f>
        <v>158</v>
      </c>
      <c r="G22" s="151">
        <v>11</v>
      </c>
      <c r="H22" s="151">
        <v>125</v>
      </c>
      <c r="I22" s="151">
        <v>262</v>
      </c>
      <c r="J22" s="151">
        <v>33</v>
      </c>
      <c r="K22" s="151">
        <f>SUM(G22:J22)</f>
        <v>431</v>
      </c>
      <c r="L22" s="151">
        <v>87</v>
      </c>
      <c r="M22" s="151">
        <v>144</v>
      </c>
      <c r="N22" s="187">
        <v>82</v>
      </c>
      <c r="O22" s="151">
        <v>11</v>
      </c>
      <c r="P22" s="151">
        <f>SUM(L22:O22)</f>
        <v>324</v>
      </c>
    </row>
    <row r="23" spans="1:18" ht="20.100000000000001" customHeight="1" x14ac:dyDescent="0.2">
      <c r="A23" s="153" t="s">
        <v>17</v>
      </c>
      <c r="B23" s="151">
        <v>402</v>
      </c>
      <c r="C23" s="151">
        <v>195</v>
      </c>
      <c r="D23" s="151">
        <v>436</v>
      </c>
      <c r="E23" s="151">
        <v>650</v>
      </c>
      <c r="F23" s="151">
        <f>SUM(B23:E23)</f>
        <v>1683</v>
      </c>
      <c r="G23" s="151">
        <v>623</v>
      </c>
      <c r="H23" s="151">
        <v>241</v>
      </c>
      <c r="I23" s="151">
        <v>653</v>
      </c>
      <c r="J23" s="151">
        <v>818</v>
      </c>
      <c r="K23" s="151">
        <f>SUM(G23:J23)</f>
        <v>2335</v>
      </c>
      <c r="L23" s="151">
        <v>589</v>
      </c>
      <c r="M23" s="151">
        <v>362</v>
      </c>
      <c r="N23" s="151">
        <v>665</v>
      </c>
      <c r="O23" s="151">
        <v>406</v>
      </c>
      <c r="P23" s="151">
        <f>SUM(L23:O23)</f>
        <v>2022</v>
      </c>
    </row>
    <row r="24" spans="1:18" ht="20.100000000000001" customHeight="1" x14ac:dyDescent="0.2">
      <c r="A24" s="15" t="s">
        <v>7</v>
      </c>
      <c r="B24" s="148">
        <f>SUM(B21:B23)</f>
        <v>488</v>
      </c>
      <c r="C24" s="148">
        <f>SUM(C21:C23)</f>
        <v>252</v>
      </c>
      <c r="D24" s="148">
        <f>SUM(D21:D23)</f>
        <v>461</v>
      </c>
      <c r="E24" s="148">
        <f>SUM(E21:E23)</f>
        <v>1174</v>
      </c>
      <c r="F24" s="148">
        <f>SUM(B24:E24)</f>
        <v>2375</v>
      </c>
      <c r="G24" s="148">
        <f>SUM(G21:G23)</f>
        <v>678</v>
      </c>
      <c r="H24" s="148">
        <f>SUM(H21:H23)</f>
        <v>664</v>
      </c>
      <c r="I24" s="148">
        <f>SUM(I21:I23)</f>
        <v>1420</v>
      </c>
      <c r="J24" s="148">
        <f>SUM(J21:J23)</f>
        <v>953</v>
      </c>
      <c r="K24" s="148">
        <f>SUM(G24:J24)</f>
        <v>3715</v>
      </c>
      <c r="L24" s="148">
        <f>SUM(L21:L23)</f>
        <v>821</v>
      </c>
      <c r="M24" s="148">
        <f>SUM(M21:M23)</f>
        <v>757</v>
      </c>
      <c r="N24" s="148">
        <f>SUM(N21:N23)</f>
        <v>858</v>
      </c>
      <c r="O24" s="186">
        <f>SUM(O21:O23)</f>
        <v>569</v>
      </c>
      <c r="P24" s="148">
        <f>SUM(P21:P23)</f>
        <v>3005</v>
      </c>
    </row>
    <row r="25" spans="1:18" ht="113.25" customHeight="1" thickBot="1" x14ac:dyDescent="0.25">
      <c r="A25" s="295" t="s">
        <v>22</v>
      </c>
      <c r="B25" s="295"/>
      <c r="C25" s="295"/>
      <c r="D25" s="295"/>
      <c r="E25" s="149"/>
      <c r="F25" s="296" t="s">
        <v>23</v>
      </c>
      <c r="G25" s="296"/>
      <c r="H25" s="82"/>
      <c r="I25" s="250" t="s">
        <v>173</v>
      </c>
      <c r="J25" s="251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297" t="s">
        <v>24</v>
      </c>
      <c r="B26" s="297"/>
      <c r="C26" s="297"/>
      <c r="D26" s="88"/>
      <c r="E26" s="150" t="s">
        <v>25</v>
      </c>
      <c r="F26" s="89" t="s">
        <v>26</v>
      </c>
      <c r="G26" s="90" t="s">
        <v>27</v>
      </c>
      <c r="H26" s="37"/>
      <c r="I26" s="252"/>
      <c r="J26" s="252"/>
      <c r="K26" s="298"/>
      <c r="L26" s="91"/>
      <c r="M26" s="92"/>
      <c r="N26" s="299"/>
      <c r="O26" s="39"/>
      <c r="P26" s="93"/>
    </row>
    <row r="27" spans="1:18" ht="20.100000000000001" customHeight="1" thickTop="1" thickBot="1" x14ac:dyDescent="0.25">
      <c r="A27" s="297"/>
      <c r="B27" s="297"/>
      <c r="C27" s="297"/>
      <c r="D27" s="94" t="s">
        <v>136</v>
      </c>
      <c r="E27" s="95">
        <v>145</v>
      </c>
      <c r="F27" s="96">
        <v>5</v>
      </c>
      <c r="G27" s="96">
        <v>2</v>
      </c>
      <c r="H27" s="37"/>
      <c r="I27" s="252"/>
      <c r="J27" s="252"/>
      <c r="K27" s="298"/>
      <c r="L27" s="97"/>
      <c r="M27" s="98"/>
      <c r="N27" s="299"/>
      <c r="O27" s="39"/>
      <c r="P27" s="93"/>
    </row>
    <row r="28" spans="1:18" ht="20.100000000000001" customHeight="1" thickTop="1" thickBot="1" x14ac:dyDescent="0.25">
      <c r="A28" s="297"/>
      <c r="B28" s="297"/>
      <c r="C28" s="297"/>
      <c r="D28" s="94" t="s">
        <v>137</v>
      </c>
      <c r="E28" s="95">
        <v>51</v>
      </c>
      <c r="F28" s="99">
        <v>5</v>
      </c>
      <c r="G28" s="99">
        <v>2</v>
      </c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297"/>
      <c r="B29" s="297"/>
      <c r="C29" s="297"/>
      <c r="D29" s="94" t="s">
        <v>138</v>
      </c>
      <c r="E29" s="95">
        <v>106</v>
      </c>
      <c r="F29" s="99">
        <v>6</v>
      </c>
      <c r="G29" s="99">
        <v>2</v>
      </c>
      <c r="H29" s="37"/>
      <c r="I29" s="264" t="s">
        <v>174</v>
      </c>
      <c r="J29" s="264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297"/>
      <c r="B30" s="297"/>
      <c r="C30" s="297"/>
      <c r="D30" s="94"/>
      <c r="E30" s="95"/>
      <c r="F30" s="99"/>
      <c r="G30" s="99"/>
      <c r="H30" s="37"/>
      <c r="I30" s="265"/>
      <c r="J30" s="265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297"/>
      <c r="B31" s="297"/>
      <c r="C31" s="297"/>
      <c r="D31" s="94"/>
      <c r="E31" s="95"/>
      <c r="F31" s="99"/>
      <c r="G31" s="99"/>
      <c r="H31" s="37"/>
      <c r="I31" s="265"/>
      <c r="J31" s="265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297"/>
      <c r="B32" s="297"/>
      <c r="C32" s="297"/>
      <c r="D32" s="94"/>
      <c r="E32" s="95"/>
      <c r="F32" s="99"/>
      <c r="G32" s="99"/>
      <c r="H32" s="37"/>
      <c r="I32" s="265"/>
      <c r="J32" s="265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297"/>
      <c r="B33" s="297"/>
      <c r="C33" s="297"/>
      <c r="D33" s="94"/>
      <c r="E33" s="95"/>
      <c r="F33" s="99"/>
      <c r="G33" s="99"/>
      <c r="H33" s="37"/>
      <c r="I33" s="265"/>
      <c r="J33" s="265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297"/>
      <c r="B34" s="297"/>
      <c r="C34" s="297"/>
      <c r="D34" s="94"/>
      <c r="E34" s="95"/>
      <c r="F34" s="99"/>
      <c r="G34" s="99"/>
      <c r="H34" s="37"/>
      <c r="I34" s="265"/>
      <c r="J34" s="265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297"/>
      <c r="B35" s="297"/>
      <c r="C35" s="297"/>
      <c r="D35" s="94"/>
      <c r="E35" s="109"/>
      <c r="F35" s="99"/>
      <c r="G35" s="99"/>
      <c r="H35" s="37"/>
      <c r="I35" s="265"/>
      <c r="J35" s="265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297"/>
      <c r="B36" s="297"/>
      <c r="C36" s="297"/>
      <c r="D36" s="94"/>
      <c r="E36" s="110"/>
      <c r="F36" s="99"/>
      <c r="G36" s="99"/>
      <c r="H36" s="37"/>
      <c r="I36" s="265"/>
      <c r="J36" s="265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297"/>
      <c r="B37" s="297"/>
      <c r="C37" s="297"/>
      <c r="D37" s="111" t="s">
        <v>7</v>
      </c>
      <c r="E37" s="112">
        <f>SUM(E27:E36)</f>
        <v>302</v>
      </c>
      <c r="F37" s="112">
        <f>SUM(F27:F36)</f>
        <v>16</v>
      </c>
      <c r="G37" s="112">
        <f>SUM(G27:G36)</f>
        <v>6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3"/>
  <sheetViews>
    <sheetView tabSelected="1" view="pageBreakPreview" zoomScale="98" zoomScaleNormal="100" zoomScaleSheetLayoutView="98" workbookViewId="0">
      <selection activeCell="B3" sqref="B3"/>
    </sheetView>
  </sheetViews>
  <sheetFormatPr defaultRowHeight="14.25" x14ac:dyDescent="0.2"/>
  <cols>
    <col min="1" max="1" width="6" style="70" customWidth="1"/>
    <col min="2" max="2" width="27.28515625" style="70" customWidth="1"/>
    <col min="3" max="3" width="6.85546875" style="124" customWidth="1"/>
    <col min="4" max="4" width="33.28515625" style="70" customWidth="1"/>
    <col min="5" max="256" width="9.140625" style="70"/>
    <col min="257" max="257" width="6" style="70" customWidth="1"/>
    <col min="258" max="258" width="33.28515625" style="70" customWidth="1"/>
    <col min="259" max="259" width="5" style="70" customWidth="1"/>
    <col min="260" max="260" width="39.140625" style="70" customWidth="1"/>
    <col min="261" max="512" width="9.140625" style="70"/>
    <col min="513" max="513" width="6" style="70" customWidth="1"/>
    <col min="514" max="514" width="33.28515625" style="70" customWidth="1"/>
    <col min="515" max="515" width="5" style="70" customWidth="1"/>
    <col min="516" max="516" width="39.140625" style="70" customWidth="1"/>
    <col min="517" max="768" width="9.140625" style="70"/>
    <col min="769" max="769" width="6" style="70" customWidth="1"/>
    <col min="770" max="770" width="33.28515625" style="70" customWidth="1"/>
    <col min="771" max="771" width="5" style="70" customWidth="1"/>
    <col min="772" max="772" width="39.140625" style="70" customWidth="1"/>
    <col min="773" max="1024" width="9.140625" style="70"/>
    <col min="1025" max="1025" width="6" style="70" customWidth="1"/>
    <col min="1026" max="1026" width="33.28515625" style="70" customWidth="1"/>
    <col min="1027" max="1027" width="5" style="70" customWidth="1"/>
    <col min="1028" max="1028" width="39.140625" style="70" customWidth="1"/>
    <col min="1029" max="1280" width="9.140625" style="70"/>
    <col min="1281" max="1281" width="6" style="70" customWidth="1"/>
    <col min="1282" max="1282" width="33.28515625" style="70" customWidth="1"/>
    <col min="1283" max="1283" width="5" style="70" customWidth="1"/>
    <col min="1284" max="1284" width="39.140625" style="70" customWidth="1"/>
    <col min="1285" max="1536" width="9.140625" style="70"/>
    <col min="1537" max="1537" width="6" style="70" customWidth="1"/>
    <col min="1538" max="1538" width="33.28515625" style="70" customWidth="1"/>
    <col min="1539" max="1539" width="5" style="70" customWidth="1"/>
    <col min="1540" max="1540" width="39.140625" style="70" customWidth="1"/>
    <col min="1541" max="1792" width="9.140625" style="70"/>
    <col min="1793" max="1793" width="6" style="70" customWidth="1"/>
    <col min="1794" max="1794" width="33.28515625" style="70" customWidth="1"/>
    <col min="1795" max="1795" width="5" style="70" customWidth="1"/>
    <col min="1796" max="1796" width="39.140625" style="70" customWidth="1"/>
    <col min="1797" max="2048" width="9.140625" style="70"/>
    <col min="2049" max="2049" width="6" style="70" customWidth="1"/>
    <col min="2050" max="2050" width="33.28515625" style="70" customWidth="1"/>
    <col min="2051" max="2051" width="5" style="70" customWidth="1"/>
    <col min="2052" max="2052" width="39.140625" style="70" customWidth="1"/>
    <col min="2053" max="2304" width="9.140625" style="70"/>
    <col min="2305" max="2305" width="6" style="70" customWidth="1"/>
    <col min="2306" max="2306" width="33.28515625" style="70" customWidth="1"/>
    <col min="2307" max="2307" width="5" style="70" customWidth="1"/>
    <col min="2308" max="2308" width="39.140625" style="70" customWidth="1"/>
    <col min="2309" max="2560" width="9.140625" style="70"/>
    <col min="2561" max="2561" width="6" style="70" customWidth="1"/>
    <col min="2562" max="2562" width="33.28515625" style="70" customWidth="1"/>
    <col min="2563" max="2563" width="5" style="70" customWidth="1"/>
    <col min="2564" max="2564" width="39.140625" style="70" customWidth="1"/>
    <col min="2565" max="2816" width="9.140625" style="70"/>
    <col min="2817" max="2817" width="6" style="70" customWidth="1"/>
    <col min="2818" max="2818" width="33.28515625" style="70" customWidth="1"/>
    <col min="2819" max="2819" width="5" style="70" customWidth="1"/>
    <col min="2820" max="2820" width="39.140625" style="70" customWidth="1"/>
    <col min="2821" max="3072" width="9.140625" style="70"/>
    <col min="3073" max="3073" width="6" style="70" customWidth="1"/>
    <col min="3074" max="3074" width="33.28515625" style="70" customWidth="1"/>
    <col min="3075" max="3075" width="5" style="70" customWidth="1"/>
    <col min="3076" max="3076" width="39.140625" style="70" customWidth="1"/>
    <col min="3077" max="3328" width="9.140625" style="70"/>
    <col min="3329" max="3329" width="6" style="70" customWidth="1"/>
    <col min="3330" max="3330" width="33.28515625" style="70" customWidth="1"/>
    <col min="3331" max="3331" width="5" style="70" customWidth="1"/>
    <col min="3332" max="3332" width="39.140625" style="70" customWidth="1"/>
    <col min="3333" max="3584" width="9.140625" style="70"/>
    <col min="3585" max="3585" width="6" style="70" customWidth="1"/>
    <col min="3586" max="3586" width="33.28515625" style="70" customWidth="1"/>
    <col min="3587" max="3587" width="5" style="70" customWidth="1"/>
    <col min="3588" max="3588" width="39.140625" style="70" customWidth="1"/>
    <col min="3589" max="3840" width="9.140625" style="70"/>
    <col min="3841" max="3841" width="6" style="70" customWidth="1"/>
    <col min="3842" max="3842" width="33.28515625" style="70" customWidth="1"/>
    <col min="3843" max="3843" width="5" style="70" customWidth="1"/>
    <col min="3844" max="3844" width="39.140625" style="70" customWidth="1"/>
    <col min="3845" max="4096" width="9.140625" style="70"/>
    <col min="4097" max="4097" width="6" style="70" customWidth="1"/>
    <col min="4098" max="4098" width="33.28515625" style="70" customWidth="1"/>
    <col min="4099" max="4099" width="5" style="70" customWidth="1"/>
    <col min="4100" max="4100" width="39.140625" style="70" customWidth="1"/>
    <col min="4101" max="4352" width="9.140625" style="70"/>
    <col min="4353" max="4353" width="6" style="70" customWidth="1"/>
    <col min="4354" max="4354" width="33.28515625" style="70" customWidth="1"/>
    <col min="4355" max="4355" width="5" style="70" customWidth="1"/>
    <col min="4356" max="4356" width="39.140625" style="70" customWidth="1"/>
    <col min="4357" max="4608" width="9.140625" style="70"/>
    <col min="4609" max="4609" width="6" style="70" customWidth="1"/>
    <col min="4610" max="4610" width="33.28515625" style="70" customWidth="1"/>
    <col min="4611" max="4611" width="5" style="70" customWidth="1"/>
    <col min="4612" max="4612" width="39.140625" style="70" customWidth="1"/>
    <col min="4613" max="4864" width="9.140625" style="70"/>
    <col min="4865" max="4865" width="6" style="70" customWidth="1"/>
    <col min="4866" max="4866" width="33.28515625" style="70" customWidth="1"/>
    <col min="4867" max="4867" width="5" style="70" customWidth="1"/>
    <col min="4868" max="4868" width="39.140625" style="70" customWidth="1"/>
    <col min="4869" max="5120" width="9.140625" style="70"/>
    <col min="5121" max="5121" width="6" style="70" customWidth="1"/>
    <col min="5122" max="5122" width="33.28515625" style="70" customWidth="1"/>
    <col min="5123" max="5123" width="5" style="70" customWidth="1"/>
    <col min="5124" max="5124" width="39.140625" style="70" customWidth="1"/>
    <col min="5125" max="5376" width="9.140625" style="70"/>
    <col min="5377" max="5377" width="6" style="70" customWidth="1"/>
    <col min="5378" max="5378" width="33.28515625" style="70" customWidth="1"/>
    <col min="5379" max="5379" width="5" style="70" customWidth="1"/>
    <col min="5380" max="5380" width="39.140625" style="70" customWidth="1"/>
    <col min="5381" max="5632" width="9.140625" style="70"/>
    <col min="5633" max="5633" width="6" style="70" customWidth="1"/>
    <col min="5634" max="5634" width="33.28515625" style="70" customWidth="1"/>
    <col min="5635" max="5635" width="5" style="70" customWidth="1"/>
    <col min="5636" max="5636" width="39.140625" style="70" customWidth="1"/>
    <col min="5637" max="5888" width="9.140625" style="70"/>
    <col min="5889" max="5889" width="6" style="70" customWidth="1"/>
    <col min="5890" max="5890" width="33.28515625" style="70" customWidth="1"/>
    <col min="5891" max="5891" width="5" style="70" customWidth="1"/>
    <col min="5892" max="5892" width="39.140625" style="70" customWidth="1"/>
    <col min="5893" max="6144" width="9.140625" style="70"/>
    <col min="6145" max="6145" width="6" style="70" customWidth="1"/>
    <col min="6146" max="6146" width="33.28515625" style="70" customWidth="1"/>
    <col min="6147" max="6147" width="5" style="70" customWidth="1"/>
    <col min="6148" max="6148" width="39.140625" style="70" customWidth="1"/>
    <col min="6149" max="6400" width="9.140625" style="70"/>
    <col min="6401" max="6401" width="6" style="70" customWidth="1"/>
    <col min="6402" max="6402" width="33.28515625" style="70" customWidth="1"/>
    <col min="6403" max="6403" width="5" style="70" customWidth="1"/>
    <col min="6404" max="6404" width="39.140625" style="70" customWidth="1"/>
    <col min="6405" max="6656" width="9.140625" style="70"/>
    <col min="6657" max="6657" width="6" style="70" customWidth="1"/>
    <col min="6658" max="6658" width="33.28515625" style="70" customWidth="1"/>
    <col min="6659" max="6659" width="5" style="70" customWidth="1"/>
    <col min="6660" max="6660" width="39.140625" style="70" customWidth="1"/>
    <col min="6661" max="6912" width="9.140625" style="70"/>
    <col min="6913" max="6913" width="6" style="70" customWidth="1"/>
    <col min="6914" max="6914" width="33.28515625" style="70" customWidth="1"/>
    <col min="6915" max="6915" width="5" style="70" customWidth="1"/>
    <col min="6916" max="6916" width="39.140625" style="70" customWidth="1"/>
    <col min="6917" max="7168" width="9.140625" style="70"/>
    <col min="7169" max="7169" width="6" style="70" customWidth="1"/>
    <col min="7170" max="7170" width="33.28515625" style="70" customWidth="1"/>
    <col min="7171" max="7171" width="5" style="70" customWidth="1"/>
    <col min="7172" max="7172" width="39.140625" style="70" customWidth="1"/>
    <col min="7173" max="7424" width="9.140625" style="70"/>
    <col min="7425" max="7425" width="6" style="70" customWidth="1"/>
    <col min="7426" max="7426" width="33.28515625" style="70" customWidth="1"/>
    <col min="7427" max="7427" width="5" style="70" customWidth="1"/>
    <col min="7428" max="7428" width="39.140625" style="70" customWidth="1"/>
    <col min="7429" max="7680" width="9.140625" style="70"/>
    <col min="7681" max="7681" width="6" style="70" customWidth="1"/>
    <col min="7682" max="7682" width="33.28515625" style="70" customWidth="1"/>
    <col min="7683" max="7683" width="5" style="70" customWidth="1"/>
    <col min="7684" max="7684" width="39.140625" style="70" customWidth="1"/>
    <col min="7685" max="7936" width="9.140625" style="70"/>
    <col min="7937" max="7937" width="6" style="70" customWidth="1"/>
    <col min="7938" max="7938" width="33.28515625" style="70" customWidth="1"/>
    <col min="7939" max="7939" width="5" style="70" customWidth="1"/>
    <col min="7940" max="7940" width="39.140625" style="70" customWidth="1"/>
    <col min="7941" max="8192" width="9.140625" style="70"/>
    <col min="8193" max="8193" width="6" style="70" customWidth="1"/>
    <col min="8194" max="8194" width="33.28515625" style="70" customWidth="1"/>
    <col min="8195" max="8195" width="5" style="70" customWidth="1"/>
    <col min="8196" max="8196" width="39.140625" style="70" customWidth="1"/>
    <col min="8197" max="8448" width="9.140625" style="70"/>
    <col min="8449" max="8449" width="6" style="70" customWidth="1"/>
    <col min="8450" max="8450" width="33.28515625" style="70" customWidth="1"/>
    <col min="8451" max="8451" width="5" style="70" customWidth="1"/>
    <col min="8452" max="8452" width="39.140625" style="70" customWidth="1"/>
    <col min="8453" max="8704" width="9.140625" style="70"/>
    <col min="8705" max="8705" width="6" style="70" customWidth="1"/>
    <col min="8706" max="8706" width="33.28515625" style="70" customWidth="1"/>
    <col min="8707" max="8707" width="5" style="70" customWidth="1"/>
    <col min="8708" max="8708" width="39.140625" style="70" customWidth="1"/>
    <col min="8709" max="8960" width="9.140625" style="70"/>
    <col min="8961" max="8961" width="6" style="70" customWidth="1"/>
    <col min="8962" max="8962" width="33.28515625" style="70" customWidth="1"/>
    <col min="8963" max="8963" width="5" style="70" customWidth="1"/>
    <col min="8964" max="8964" width="39.140625" style="70" customWidth="1"/>
    <col min="8965" max="9216" width="9.140625" style="70"/>
    <col min="9217" max="9217" width="6" style="70" customWidth="1"/>
    <col min="9218" max="9218" width="33.28515625" style="70" customWidth="1"/>
    <col min="9219" max="9219" width="5" style="70" customWidth="1"/>
    <col min="9220" max="9220" width="39.140625" style="70" customWidth="1"/>
    <col min="9221" max="9472" width="9.140625" style="70"/>
    <col min="9473" max="9473" width="6" style="70" customWidth="1"/>
    <col min="9474" max="9474" width="33.28515625" style="70" customWidth="1"/>
    <col min="9475" max="9475" width="5" style="70" customWidth="1"/>
    <col min="9476" max="9476" width="39.140625" style="70" customWidth="1"/>
    <col min="9477" max="9728" width="9.140625" style="70"/>
    <col min="9729" max="9729" width="6" style="70" customWidth="1"/>
    <col min="9730" max="9730" width="33.28515625" style="70" customWidth="1"/>
    <col min="9731" max="9731" width="5" style="70" customWidth="1"/>
    <col min="9732" max="9732" width="39.140625" style="70" customWidth="1"/>
    <col min="9733" max="9984" width="9.140625" style="70"/>
    <col min="9985" max="9985" width="6" style="70" customWidth="1"/>
    <col min="9986" max="9986" width="33.28515625" style="70" customWidth="1"/>
    <col min="9987" max="9987" width="5" style="70" customWidth="1"/>
    <col min="9988" max="9988" width="39.140625" style="70" customWidth="1"/>
    <col min="9989" max="10240" width="9.140625" style="70"/>
    <col min="10241" max="10241" width="6" style="70" customWidth="1"/>
    <col min="10242" max="10242" width="33.28515625" style="70" customWidth="1"/>
    <col min="10243" max="10243" width="5" style="70" customWidth="1"/>
    <col min="10244" max="10244" width="39.140625" style="70" customWidth="1"/>
    <col min="10245" max="10496" width="9.140625" style="70"/>
    <col min="10497" max="10497" width="6" style="70" customWidth="1"/>
    <col min="10498" max="10498" width="33.28515625" style="70" customWidth="1"/>
    <col min="10499" max="10499" width="5" style="70" customWidth="1"/>
    <col min="10500" max="10500" width="39.140625" style="70" customWidth="1"/>
    <col min="10501" max="10752" width="9.140625" style="70"/>
    <col min="10753" max="10753" width="6" style="70" customWidth="1"/>
    <col min="10754" max="10754" width="33.28515625" style="70" customWidth="1"/>
    <col min="10755" max="10755" width="5" style="70" customWidth="1"/>
    <col min="10756" max="10756" width="39.140625" style="70" customWidth="1"/>
    <col min="10757" max="11008" width="9.140625" style="70"/>
    <col min="11009" max="11009" width="6" style="70" customWidth="1"/>
    <col min="11010" max="11010" width="33.28515625" style="70" customWidth="1"/>
    <col min="11011" max="11011" width="5" style="70" customWidth="1"/>
    <col min="11012" max="11012" width="39.140625" style="70" customWidth="1"/>
    <col min="11013" max="11264" width="9.140625" style="70"/>
    <col min="11265" max="11265" width="6" style="70" customWidth="1"/>
    <col min="11266" max="11266" width="33.28515625" style="70" customWidth="1"/>
    <col min="11267" max="11267" width="5" style="70" customWidth="1"/>
    <col min="11268" max="11268" width="39.140625" style="70" customWidth="1"/>
    <col min="11269" max="11520" width="9.140625" style="70"/>
    <col min="11521" max="11521" width="6" style="70" customWidth="1"/>
    <col min="11522" max="11522" width="33.28515625" style="70" customWidth="1"/>
    <col min="11523" max="11523" width="5" style="70" customWidth="1"/>
    <col min="11524" max="11524" width="39.140625" style="70" customWidth="1"/>
    <col min="11525" max="11776" width="9.140625" style="70"/>
    <col min="11777" max="11777" width="6" style="70" customWidth="1"/>
    <col min="11778" max="11778" width="33.28515625" style="70" customWidth="1"/>
    <col min="11779" max="11779" width="5" style="70" customWidth="1"/>
    <col min="11780" max="11780" width="39.140625" style="70" customWidth="1"/>
    <col min="11781" max="12032" width="9.140625" style="70"/>
    <col min="12033" max="12033" width="6" style="70" customWidth="1"/>
    <col min="12034" max="12034" width="33.28515625" style="70" customWidth="1"/>
    <col min="12035" max="12035" width="5" style="70" customWidth="1"/>
    <col min="12036" max="12036" width="39.140625" style="70" customWidth="1"/>
    <col min="12037" max="12288" width="9.140625" style="70"/>
    <col min="12289" max="12289" width="6" style="70" customWidth="1"/>
    <col min="12290" max="12290" width="33.28515625" style="70" customWidth="1"/>
    <col min="12291" max="12291" width="5" style="70" customWidth="1"/>
    <col min="12292" max="12292" width="39.140625" style="70" customWidth="1"/>
    <col min="12293" max="12544" width="9.140625" style="70"/>
    <col min="12545" max="12545" width="6" style="70" customWidth="1"/>
    <col min="12546" max="12546" width="33.28515625" style="70" customWidth="1"/>
    <col min="12547" max="12547" width="5" style="70" customWidth="1"/>
    <col min="12548" max="12548" width="39.140625" style="70" customWidth="1"/>
    <col min="12549" max="12800" width="9.140625" style="70"/>
    <col min="12801" max="12801" width="6" style="70" customWidth="1"/>
    <col min="12802" max="12802" width="33.28515625" style="70" customWidth="1"/>
    <col min="12803" max="12803" width="5" style="70" customWidth="1"/>
    <col min="12804" max="12804" width="39.140625" style="70" customWidth="1"/>
    <col min="12805" max="13056" width="9.140625" style="70"/>
    <col min="13057" max="13057" width="6" style="70" customWidth="1"/>
    <col min="13058" max="13058" width="33.28515625" style="70" customWidth="1"/>
    <col min="13059" max="13059" width="5" style="70" customWidth="1"/>
    <col min="13060" max="13060" width="39.140625" style="70" customWidth="1"/>
    <col min="13061" max="13312" width="9.140625" style="70"/>
    <col min="13313" max="13313" width="6" style="70" customWidth="1"/>
    <col min="13314" max="13314" width="33.28515625" style="70" customWidth="1"/>
    <col min="13315" max="13315" width="5" style="70" customWidth="1"/>
    <col min="13316" max="13316" width="39.140625" style="70" customWidth="1"/>
    <col min="13317" max="13568" width="9.140625" style="70"/>
    <col min="13569" max="13569" width="6" style="70" customWidth="1"/>
    <col min="13570" max="13570" width="33.28515625" style="70" customWidth="1"/>
    <col min="13571" max="13571" width="5" style="70" customWidth="1"/>
    <col min="13572" max="13572" width="39.140625" style="70" customWidth="1"/>
    <col min="13573" max="13824" width="9.140625" style="70"/>
    <col min="13825" max="13825" width="6" style="70" customWidth="1"/>
    <col min="13826" max="13826" width="33.28515625" style="70" customWidth="1"/>
    <col min="13827" max="13827" width="5" style="70" customWidth="1"/>
    <col min="13828" max="13828" width="39.140625" style="70" customWidth="1"/>
    <col min="13829" max="14080" width="9.140625" style="70"/>
    <col min="14081" max="14081" width="6" style="70" customWidth="1"/>
    <col min="14082" max="14082" width="33.28515625" style="70" customWidth="1"/>
    <col min="14083" max="14083" width="5" style="70" customWidth="1"/>
    <col min="14084" max="14084" width="39.140625" style="70" customWidth="1"/>
    <col min="14085" max="14336" width="9.140625" style="70"/>
    <col min="14337" max="14337" width="6" style="70" customWidth="1"/>
    <col min="14338" max="14338" width="33.28515625" style="70" customWidth="1"/>
    <col min="14339" max="14339" width="5" style="70" customWidth="1"/>
    <col min="14340" max="14340" width="39.140625" style="70" customWidth="1"/>
    <col min="14341" max="14592" width="9.140625" style="70"/>
    <col min="14593" max="14593" width="6" style="70" customWidth="1"/>
    <col min="14594" max="14594" width="33.28515625" style="70" customWidth="1"/>
    <col min="14595" max="14595" width="5" style="70" customWidth="1"/>
    <col min="14596" max="14596" width="39.140625" style="70" customWidth="1"/>
    <col min="14597" max="14848" width="9.140625" style="70"/>
    <col min="14849" max="14849" width="6" style="70" customWidth="1"/>
    <col min="14850" max="14850" width="33.28515625" style="70" customWidth="1"/>
    <col min="14851" max="14851" width="5" style="70" customWidth="1"/>
    <col min="14852" max="14852" width="39.140625" style="70" customWidth="1"/>
    <col min="14853" max="15104" width="9.140625" style="70"/>
    <col min="15105" max="15105" width="6" style="70" customWidth="1"/>
    <col min="15106" max="15106" width="33.28515625" style="70" customWidth="1"/>
    <col min="15107" max="15107" width="5" style="70" customWidth="1"/>
    <col min="15108" max="15108" width="39.140625" style="70" customWidth="1"/>
    <col min="15109" max="15360" width="9.140625" style="70"/>
    <col min="15361" max="15361" width="6" style="70" customWidth="1"/>
    <col min="15362" max="15362" width="33.28515625" style="70" customWidth="1"/>
    <col min="15363" max="15363" width="5" style="70" customWidth="1"/>
    <col min="15364" max="15364" width="39.140625" style="70" customWidth="1"/>
    <col min="15365" max="15616" width="9.140625" style="70"/>
    <col min="15617" max="15617" width="6" style="70" customWidth="1"/>
    <col min="15618" max="15618" width="33.28515625" style="70" customWidth="1"/>
    <col min="15619" max="15619" width="5" style="70" customWidth="1"/>
    <col min="15620" max="15620" width="39.140625" style="70" customWidth="1"/>
    <col min="15621" max="15872" width="9.140625" style="70"/>
    <col min="15873" max="15873" width="6" style="70" customWidth="1"/>
    <col min="15874" max="15874" width="33.28515625" style="70" customWidth="1"/>
    <col min="15875" max="15875" width="5" style="70" customWidth="1"/>
    <col min="15876" max="15876" width="39.140625" style="70" customWidth="1"/>
    <col min="15877" max="16128" width="9.140625" style="70"/>
    <col min="16129" max="16129" width="6" style="70" customWidth="1"/>
    <col min="16130" max="16130" width="33.28515625" style="70" customWidth="1"/>
    <col min="16131" max="16131" width="5" style="70" customWidth="1"/>
    <col min="16132" max="16132" width="39.140625" style="70" customWidth="1"/>
    <col min="16133" max="16384" width="9.140625" style="70"/>
  </cols>
  <sheetData>
    <row r="1" spans="1:4" ht="17.25" customHeight="1" x14ac:dyDescent="0.25">
      <c r="A1" s="242" t="s">
        <v>32</v>
      </c>
      <c r="B1" s="243"/>
      <c r="C1" s="243"/>
      <c r="D1" s="243"/>
    </row>
    <row r="2" spans="1:4" ht="15" customHeight="1" x14ac:dyDescent="0.25">
      <c r="A2" s="122"/>
      <c r="B2" s="71" t="s">
        <v>66</v>
      </c>
      <c r="C2" s="122"/>
      <c r="D2" s="71" t="s">
        <v>67</v>
      </c>
    </row>
    <row r="3" spans="1:4" ht="15" customHeight="1" x14ac:dyDescent="0.2">
      <c r="A3" s="123">
        <v>1</v>
      </c>
      <c r="B3" s="73" t="s">
        <v>62</v>
      </c>
      <c r="C3" s="123">
        <v>1</v>
      </c>
      <c r="D3" s="73" t="s">
        <v>33</v>
      </c>
    </row>
    <row r="4" spans="1:4" ht="15" customHeight="1" x14ac:dyDescent="0.2">
      <c r="A4" s="123">
        <v>2</v>
      </c>
      <c r="B4" s="73" t="s">
        <v>34</v>
      </c>
      <c r="C4" s="123">
        <v>2</v>
      </c>
      <c r="D4" s="73" t="s">
        <v>62</v>
      </c>
    </row>
    <row r="5" spans="1:4" ht="15" customHeight="1" x14ac:dyDescent="0.2">
      <c r="A5" s="123">
        <v>3</v>
      </c>
      <c r="B5" s="73" t="s">
        <v>36</v>
      </c>
      <c r="C5" s="123">
        <v>3</v>
      </c>
      <c r="D5" s="73" t="s">
        <v>35</v>
      </c>
    </row>
    <row r="6" spans="1:4" ht="15" customHeight="1" x14ac:dyDescent="0.2">
      <c r="A6" s="123">
        <v>4</v>
      </c>
      <c r="B6" s="73" t="s">
        <v>38</v>
      </c>
      <c r="C6" s="123">
        <v>4</v>
      </c>
      <c r="D6" s="73" t="s">
        <v>37</v>
      </c>
    </row>
    <row r="7" spans="1:4" ht="15" customHeight="1" x14ac:dyDescent="0.2">
      <c r="A7" s="123">
        <v>5</v>
      </c>
      <c r="B7" s="73" t="s">
        <v>40</v>
      </c>
      <c r="C7" s="123">
        <v>5</v>
      </c>
      <c r="D7" s="73" t="s">
        <v>39</v>
      </c>
    </row>
    <row r="8" spans="1:4" ht="15" customHeight="1" x14ac:dyDescent="0.2">
      <c r="A8" s="123">
        <v>6</v>
      </c>
      <c r="B8" s="73" t="s">
        <v>63</v>
      </c>
      <c r="C8" s="123">
        <v>6</v>
      </c>
      <c r="D8" s="73" t="s">
        <v>41</v>
      </c>
    </row>
    <row r="9" spans="1:4" ht="15" customHeight="1" x14ac:dyDescent="0.2">
      <c r="A9" s="123">
        <v>7</v>
      </c>
      <c r="B9" s="73" t="s">
        <v>64</v>
      </c>
      <c r="C9" s="123">
        <v>7</v>
      </c>
      <c r="D9" s="73" t="s">
        <v>34</v>
      </c>
    </row>
    <row r="10" spans="1:4" ht="15" customHeight="1" x14ac:dyDescent="0.2">
      <c r="A10" s="123">
        <v>8</v>
      </c>
      <c r="B10" s="73" t="s">
        <v>42</v>
      </c>
      <c r="C10" s="123">
        <v>8</v>
      </c>
      <c r="D10" s="73" t="s">
        <v>36</v>
      </c>
    </row>
    <row r="11" spans="1:4" ht="15" customHeight="1" x14ac:dyDescent="0.2">
      <c r="A11" s="123">
        <v>9</v>
      </c>
      <c r="B11" s="73" t="s">
        <v>44</v>
      </c>
      <c r="C11" s="123">
        <v>9</v>
      </c>
      <c r="D11" s="73" t="s">
        <v>43</v>
      </c>
    </row>
    <row r="12" spans="1:4" ht="15" customHeight="1" x14ac:dyDescent="0.2">
      <c r="A12" s="123">
        <v>10</v>
      </c>
      <c r="B12" s="73" t="s">
        <v>46</v>
      </c>
      <c r="C12" s="123">
        <v>10</v>
      </c>
      <c r="D12" s="73" t="s">
        <v>45</v>
      </c>
    </row>
    <row r="13" spans="1:4" ht="15" customHeight="1" x14ac:dyDescent="0.2">
      <c r="A13" s="72"/>
      <c r="B13" s="72"/>
      <c r="C13" s="123">
        <v>11</v>
      </c>
      <c r="D13" s="73" t="s">
        <v>47</v>
      </c>
    </row>
    <row r="14" spans="1:4" ht="15" customHeight="1" x14ac:dyDescent="0.2">
      <c r="A14" s="72"/>
      <c r="B14" s="72"/>
      <c r="C14" s="123">
        <v>12</v>
      </c>
      <c r="D14" s="73" t="s">
        <v>48</v>
      </c>
    </row>
    <row r="15" spans="1:4" ht="15" customHeight="1" x14ac:dyDescent="0.2">
      <c r="A15" s="72"/>
      <c r="B15" s="72"/>
      <c r="C15" s="123">
        <v>13</v>
      </c>
      <c r="D15" s="73" t="s">
        <v>38</v>
      </c>
    </row>
    <row r="16" spans="1:4" ht="15" customHeight="1" x14ac:dyDescent="0.2">
      <c r="A16" s="72"/>
      <c r="B16" s="72"/>
      <c r="C16" s="123">
        <v>14</v>
      </c>
      <c r="D16" s="73" t="s">
        <v>49</v>
      </c>
    </row>
    <row r="17" spans="1:4" ht="15" customHeight="1" x14ac:dyDescent="0.2">
      <c r="A17" s="72"/>
      <c r="B17" s="72"/>
      <c r="C17" s="123">
        <v>15</v>
      </c>
      <c r="D17" s="73" t="s">
        <v>50</v>
      </c>
    </row>
    <row r="18" spans="1:4" ht="15" customHeight="1" x14ac:dyDescent="0.2">
      <c r="A18" s="72"/>
      <c r="B18" s="72"/>
      <c r="C18" s="123">
        <v>16</v>
      </c>
      <c r="D18" s="73" t="s">
        <v>40</v>
      </c>
    </row>
    <row r="19" spans="1:4" ht="15" customHeight="1" x14ac:dyDescent="0.2">
      <c r="A19" s="72"/>
      <c r="B19" s="72"/>
      <c r="C19" s="123">
        <v>17</v>
      </c>
      <c r="D19" s="73" t="s">
        <v>51</v>
      </c>
    </row>
    <row r="20" spans="1:4" ht="15" customHeight="1" x14ac:dyDescent="0.2">
      <c r="A20" s="72"/>
      <c r="B20" s="72"/>
      <c r="C20" s="123">
        <v>18</v>
      </c>
      <c r="D20" s="73" t="s">
        <v>52</v>
      </c>
    </row>
    <row r="21" spans="1:4" x14ac:dyDescent="0.2">
      <c r="A21" s="72"/>
      <c r="B21" s="72"/>
      <c r="C21" s="123">
        <v>19</v>
      </c>
      <c r="D21" s="73" t="s">
        <v>53</v>
      </c>
    </row>
    <row r="22" spans="1:4" x14ac:dyDescent="0.2">
      <c r="A22" s="72"/>
      <c r="B22" s="72"/>
      <c r="C22" s="123">
        <v>20</v>
      </c>
      <c r="D22" s="73" t="s">
        <v>54</v>
      </c>
    </row>
    <row r="23" spans="1:4" x14ac:dyDescent="0.2">
      <c r="A23" s="72"/>
      <c r="B23" s="72"/>
      <c r="C23" s="123">
        <v>21</v>
      </c>
      <c r="D23" s="73" t="s">
        <v>63</v>
      </c>
    </row>
    <row r="24" spans="1:4" x14ac:dyDescent="0.2">
      <c r="A24" s="72"/>
      <c r="B24" s="72"/>
      <c r="C24" s="123">
        <v>22</v>
      </c>
      <c r="D24" s="73" t="s">
        <v>64</v>
      </c>
    </row>
    <row r="25" spans="1:4" x14ac:dyDescent="0.2">
      <c r="A25" s="72"/>
      <c r="B25" s="72"/>
      <c r="C25" s="123">
        <v>23</v>
      </c>
      <c r="D25" s="73" t="s">
        <v>55</v>
      </c>
    </row>
    <row r="26" spans="1:4" x14ac:dyDescent="0.2">
      <c r="A26" s="72"/>
      <c r="B26" s="72"/>
      <c r="C26" s="123">
        <v>24</v>
      </c>
      <c r="D26" s="73" t="s">
        <v>56</v>
      </c>
    </row>
    <row r="27" spans="1:4" x14ac:dyDescent="0.2">
      <c r="A27" s="72"/>
      <c r="B27" s="72"/>
      <c r="C27" s="123">
        <v>25</v>
      </c>
      <c r="D27" s="73" t="s">
        <v>57</v>
      </c>
    </row>
    <row r="28" spans="1:4" x14ac:dyDescent="0.2">
      <c r="A28" s="72"/>
      <c r="B28" s="72"/>
      <c r="C28" s="123">
        <v>26</v>
      </c>
      <c r="D28" s="73" t="s">
        <v>58</v>
      </c>
    </row>
    <row r="29" spans="1:4" x14ac:dyDescent="0.2">
      <c r="A29" s="72"/>
      <c r="B29" s="72"/>
      <c r="C29" s="123">
        <v>27</v>
      </c>
      <c r="D29" s="73" t="s">
        <v>59</v>
      </c>
    </row>
    <row r="30" spans="1:4" x14ac:dyDescent="0.2">
      <c r="A30" s="72"/>
      <c r="B30" s="72"/>
      <c r="C30" s="123">
        <v>28</v>
      </c>
      <c r="D30" s="73" t="s">
        <v>42</v>
      </c>
    </row>
    <row r="31" spans="1:4" x14ac:dyDescent="0.2">
      <c r="A31" s="72"/>
      <c r="B31" s="72"/>
      <c r="C31" s="123">
        <v>29</v>
      </c>
      <c r="D31" s="73" t="s">
        <v>60</v>
      </c>
    </row>
    <row r="32" spans="1:4" x14ac:dyDescent="0.2">
      <c r="A32" s="72"/>
      <c r="B32" s="72"/>
      <c r="C32" s="123">
        <v>30</v>
      </c>
      <c r="D32" s="73" t="s">
        <v>44</v>
      </c>
    </row>
    <row r="33" spans="1:4" x14ac:dyDescent="0.2">
      <c r="A33" s="72"/>
      <c r="B33" s="72"/>
      <c r="C33" s="123">
        <v>31</v>
      </c>
      <c r="D33" s="74" t="s">
        <v>61</v>
      </c>
    </row>
  </sheetData>
  <mergeCells count="1">
    <mergeCell ref="A1:D1"/>
  </mergeCells>
  <hyperlinks>
    <hyperlink ref="D3" location="'Δ. ΠΡΩΤ.ΑΓΡΙΝΙΟΥ'!Print_Titles" display="Αγρινίου" xr:uid="{00000000-0004-0000-0100-000000000000}"/>
    <hyperlink ref="D4" location="'Δ. ΠΡΩΤ.ΑΘΗΝΩΝ'!Print_Area" display="Αθηνών" xr:uid="{00000000-0004-0000-0100-000001000000}"/>
    <hyperlink ref="D5" location="'Δ. ΠΡΩΤ.ΑΛΕΞΑΝΔΡΟΥΠΟΛΗΣ'!Print_Area" display="Αλεξανδρούπολης" xr:uid="{00000000-0004-0000-0100-000002000000}"/>
    <hyperlink ref="D6" location="'Δ. ΠΡΩΤ.ΒΕΡΟΙΑΣ'!Print_Area" display="Βέροιας" xr:uid="{00000000-0004-0000-0100-000003000000}"/>
    <hyperlink ref="D7" location="'Δ. ΠΡΩΤ.ΒΟΛΟΥ'!Print_Area" display="Βόλου" xr:uid="{00000000-0004-0000-0100-000004000000}"/>
    <hyperlink ref="D8" location="'Δ. ΠΡΩΤ.ΗΡΑΚΛΕΙΟΥ'!Print_Area" display="Ηρακλείου" xr:uid="{00000000-0004-0000-0100-000005000000}"/>
    <hyperlink ref="D9" location="'Δ. ΠΡΩΤ.ΘΕΣΣΑΛΟΝΙΚΗΣ'!Print_Area" display="Θεσσαλονίκης" xr:uid="{00000000-0004-0000-0100-000006000000}"/>
    <hyperlink ref="D10" location="'Δ. ΠΡΩΤ.ΙΩΑΝΝΙΝΩΝ'!Print_Area" display="Ιωαννίνων" xr:uid="{00000000-0004-0000-0100-000007000000}"/>
    <hyperlink ref="D11" location="'Δ. ΠΡΩΤ.ΚΑΒΑΛΑΣ'!Print_Area" display="Καβάλας" xr:uid="{00000000-0004-0000-0100-000008000000}"/>
    <hyperlink ref="D33" location="'ΣΥΝΟΛΙΚΟΣ ΠΙΝ. Δ.ΠΡΩΤΟΔΙΚΕΙΩΝ'!Print_Titles" display="Σύνολο ΠΡΩΤΟΔΙΚΕΙΩΝ" xr:uid="{00000000-0004-0000-0100-000009000000}"/>
    <hyperlink ref="D12" location="'Δ. ΠΡΩΤ.ΚΑΛΑΜΑΤΑΣ'!Print_Area" display="Καλαμάτας" xr:uid="{00000000-0004-0000-0100-00000A000000}"/>
    <hyperlink ref="D13" location="'Δ. ΠΡΩΤ.ΚΕΡΚΥΡΑΣ'!Print_Area" display="Κερκύρας" xr:uid="{00000000-0004-0000-0100-00000B000000}"/>
    <hyperlink ref="D14" location="'Δ. ΠΡΩΤ.ΚΟΖΑΝΗΣ'!Print_Area" display="Κοζάνης" xr:uid="{00000000-0004-0000-0100-00000C000000}"/>
    <hyperlink ref="D15" location="'Δ. ΠΡΩΤ.ΚΟΖΑΝΗΣ'!Print_Titles" display="Κομοτηνής" xr:uid="{00000000-0004-0000-0100-00000D000000}"/>
    <hyperlink ref="D16" location="'Δ. ΠΡΩΤ.ΚΟΡΙΝΘΟΥ'!Print_Area" display="Κορίνθου" xr:uid="{00000000-0004-0000-0100-00000E000000}"/>
    <hyperlink ref="D17" location="'Δ. ΠΡΩΤ.ΛΑΜΙΑΣ'!Print_Area" display="Λαμίας" xr:uid="{00000000-0004-0000-0100-00000F000000}"/>
    <hyperlink ref="D18" location="'Δ. ΠΡΩΤ.ΛΑΡΙΣΑΣ'!Print_Area" display="Λάρισας" xr:uid="{00000000-0004-0000-0100-000010000000}"/>
    <hyperlink ref="D19" location="'Δ. ΠΡΩΤ.ΛΙΒΑΔΕΙΑΣ'!Print_Area" display="Λιβαδειάς" xr:uid="{00000000-0004-0000-0100-000011000000}"/>
    <hyperlink ref="D20" location="'Δ. ΠΡΩΤ.ΜΕΣΟΛΟΓΓΙΟΥ'!Print_Area" display="Μεσολογγίου" xr:uid="{00000000-0004-0000-0100-000012000000}"/>
    <hyperlink ref="D21" location="'Δ. ΠΡΩΤ.ΜΥΤΙΛΗΝΗΣ'!Print_Area" display="Μυτιλήνης" xr:uid="{00000000-0004-0000-0100-000013000000}"/>
    <hyperlink ref="D22" location="'Δ. ΠΡΩΤ.ΝΑΥΠΛΙΟΥ'!Print_Area" display="Ναυπλίου" xr:uid="{00000000-0004-0000-0100-000014000000}"/>
    <hyperlink ref="D23" location="'Δ. ΠΡΩΤ.ΠΑΤΡΩΝ'!Print_Area" display="Πατρών" xr:uid="{00000000-0004-0000-0100-000015000000}"/>
    <hyperlink ref="D24" location="'Δ. ΠΡΩΤ.ΠΕΙΡΑΙΩΣ'!Print_Area" display="Πειραιώς" xr:uid="{00000000-0004-0000-0100-000016000000}"/>
    <hyperlink ref="D25" location="'Δ. ΠΡΩΤ.ΠΥΡΓΟΥ'!Print_Area" display="Πύργου" xr:uid="{00000000-0004-0000-0100-000017000000}"/>
    <hyperlink ref="D26" location="'Δ. ΠΡΩΤ.ΡΟΔΟΥ'!Print_Area" display="Ρόδου" xr:uid="{00000000-0004-0000-0100-000018000000}"/>
    <hyperlink ref="D27" location="'Δ. ΠΡΩΤ.ΣΕΡΡΩΝ'!Print_Area" display="Σερρών" xr:uid="{00000000-0004-0000-0100-000019000000}"/>
    <hyperlink ref="D28" location="'Δ. ΠΡΩΤ.ΣΥΡΟΥ'!Print_Area" display="Σύρου" xr:uid="{00000000-0004-0000-0100-00001A000000}"/>
    <hyperlink ref="D29" location="'Δ. ΠΡΩΤ.ΤΡΙΚΑΛΩΝ'!Print_Area" display="Τρικάλων" xr:uid="{00000000-0004-0000-0100-00001B000000}"/>
    <hyperlink ref="D30" location="'Δ. ΠΡΩΤ.ΤΡΙΠΟΛΗΣ'!Print_Titles" display="Τρίπολης" xr:uid="{00000000-0004-0000-0100-00001C000000}"/>
    <hyperlink ref="D31" location="'Δ. ΠΡΩΤ.ΧΑΛΚΙΔΟΣ'!Print_Titles" display="Χαλκίδας" xr:uid="{00000000-0004-0000-0100-00001D000000}"/>
    <hyperlink ref="D32" location="'Δ. ΠΡΩΤ.ΧΑΝΙΩΝ'!Print_Titles" display="Χανίων" xr:uid="{00000000-0004-0000-0100-00001E000000}"/>
    <hyperlink ref="B12" location="'ΣΥΝΟΛΙΚΟΣ ΠΙΝΑΚΑΣ Δ.ΕΦΕΤΕΙΩΝ  '!Print_Area" display="Σύνολo ΕΦΕΤΕΙΩΝ" xr:uid="{00000000-0004-0000-0100-00001F000000}"/>
    <hyperlink ref="B3" location="'Δ. ΕΦ. ΑΘΗΝΩΝ'!Print_Area" display="Αθήνας" xr:uid="{00000000-0004-0000-0100-000020000000}"/>
    <hyperlink ref="B4" location="'Δ. ΕΦ. ΘΕΣΣΑΛΟΝΙΚΗΣ'!Print_Area" display="Θεσσαλονίκης" xr:uid="{00000000-0004-0000-0100-000021000000}"/>
    <hyperlink ref="B5" location="'Δ. ΕΦ. ΙΩΑΝΝΙΝΩΝ'!Print_Area" display="Ιωαννίνων" xr:uid="{00000000-0004-0000-0100-000022000000}"/>
    <hyperlink ref="B6" location="'Δ. ΕΦ. ΚΟΜΟΤΗΝΗΣ'!Print_Area" display="Κομοτηνής" xr:uid="{00000000-0004-0000-0100-000023000000}"/>
    <hyperlink ref="B7" location="'Δ. ΕΦ. ΛΑΡΙΣΑΣ'!Print_Area" display="Λάρισας" xr:uid="{00000000-0004-0000-0100-000024000000}"/>
    <hyperlink ref="B8" location="'Δ. ΕΦ. ΠΑΤΡΩΝ'!A1" display="Πάτρας" xr:uid="{00000000-0004-0000-0100-000025000000}"/>
    <hyperlink ref="B9" location="'Δ. ΕΦ.ΠΕΙΡΑΙΩΣ'!Print_Area" display="Πειραιά" xr:uid="{00000000-0004-0000-0100-000026000000}"/>
    <hyperlink ref="B10" location="'Δ. ΕΦ. ΤΡΙΠΟΛΗΣ'!Print_Titles" display="Τρίπολης" xr:uid="{00000000-0004-0000-0100-000027000000}"/>
    <hyperlink ref="B11" location="'Δ. ΕΦ.ΧΑΝΙΩΝ'!Print_Area" display="Χανίων" xr:uid="{00000000-0004-0000-0100-000028000000}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R38"/>
  <sheetViews>
    <sheetView view="pageBreakPreview" zoomScaleNormal="100" zoomScaleSheetLayoutView="100" workbookViewId="0">
      <selection activeCell="A3" sqref="A3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269" t="s">
        <v>92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</row>
    <row r="2" spans="1:17" ht="29.25" customHeight="1" x14ac:dyDescent="0.2">
      <c r="A2" s="269" t="s">
        <v>166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</row>
    <row r="3" spans="1:17" ht="22.5" customHeight="1" x14ac:dyDescent="0.2">
      <c r="A3" s="2"/>
      <c r="B3" s="289" t="s">
        <v>0</v>
      </c>
      <c r="C3" s="289"/>
      <c r="D3" s="3"/>
      <c r="E3" s="3"/>
      <c r="F3" s="3"/>
      <c r="G3" s="3"/>
      <c r="H3" s="76" t="s">
        <v>1</v>
      </c>
      <c r="I3" s="117">
        <v>12</v>
      </c>
      <c r="J3" s="6"/>
      <c r="K3" s="4" t="s">
        <v>2</v>
      </c>
      <c r="L3" s="141">
        <v>9</v>
      </c>
      <c r="M3" s="2"/>
      <c r="N3" s="2"/>
      <c r="O3" s="2"/>
      <c r="P3" s="2"/>
    </row>
    <row r="4" spans="1:17" ht="51" customHeight="1" x14ac:dyDescent="0.2">
      <c r="A4" s="2"/>
      <c r="B4" s="272" t="s">
        <v>167</v>
      </c>
      <c r="C4" s="272"/>
      <c r="D4" s="272"/>
      <c r="E4" s="272"/>
      <c r="F4" s="227" t="s">
        <v>168</v>
      </c>
      <c r="G4" s="273" t="s">
        <v>169</v>
      </c>
      <c r="H4" s="274"/>
      <c r="I4" s="274"/>
      <c r="J4" s="274"/>
      <c r="K4" s="272" t="s">
        <v>170</v>
      </c>
      <c r="L4" s="272"/>
      <c r="M4" s="272"/>
      <c r="N4" s="272"/>
    </row>
    <row r="5" spans="1:17" ht="44.25" customHeight="1" x14ac:dyDescent="0.2">
      <c r="A5" s="9" t="s">
        <v>3</v>
      </c>
      <c r="B5" s="78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56" t="s">
        <v>14</v>
      </c>
      <c r="N5" s="156" t="s">
        <v>7</v>
      </c>
    </row>
    <row r="6" spans="1:17" ht="20.100000000000001" customHeight="1" x14ac:dyDescent="0.2">
      <c r="A6" s="153" t="s">
        <v>15</v>
      </c>
      <c r="B6" s="230">
        <v>204</v>
      </c>
      <c r="C6" s="153">
        <v>78</v>
      </c>
      <c r="D6" s="153">
        <v>34</v>
      </c>
      <c r="E6" s="153">
        <f>B6+C6+D6</f>
        <v>316</v>
      </c>
      <c r="F6" s="153">
        <v>20</v>
      </c>
      <c r="G6" s="153">
        <v>24</v>
      </c>
      <c r="H6" s="153">
        <v>0</v>
      </c>
      <c r="I6" s="153">
        <v>0</v>
      </c>
      <c r="J6" s="153">
        <v>24</v>
      </c>
      <c r="K6" s="153">
        <v>207</v>
      </c>
      <c r="L6" s="153">
        <v>65</v>
      </c>
      <c r="M6" s="151">
        <v>40</v>
      </c>
      <c r="N6" s="151">
        <f>SUM(K6:M6)</f>
        <v>312</v>
      </c>
      <c r="O6" s="1">
        <f>E6+F6-J6-N6</f>
        <v>0</v>
      </c>
      <c r="Q6" s="1">
        <f>E6+F6-J6-N6</f>
        <v>0</v>
      </c>
    </row>
    <row r="7" spans="1:17" ht="20.100000000000001" customHeight="1" x14ac:dyDescent="0.2">
      <c r="A7" s="153" t="s">
        <v>16</v>
      </c>
      <c r="B7" s="230">
        <v>19</v>
      </c>
      <c r="C7" s="153">
        <v>5</v>
      </c>
      <c r="D7" s="153">
        <v>0</v>
      </c>
      <c r="E7" s="153">
        <f>B7+C7+D7</f>
        <v>24</v>
      </c>
      <c r="F7" s="153">
        <v>6</v>
      </c>
      <c r="G7" s="153">
        <v>0</v>
      </c>
      <c r="H7" s="153">
        <v>0</v>
      </c>
      <c r="I7" s="153">
        <v>0</v>
      </c>
      <c r="J7" s="153">
        <f>SUM(G7:I7)</f>
        <v>0</v>
      </c>
      <c r="K7" s="153">
        <v>23</v>
      </c>
      <c r="L7" s="153">
        <v>7</v>
      </c>
      <c r="M7" s="151">
        <v>0</v>
      </c>
      <c r="N7" s="148">
        <f>SUM(K7:M7)</f>
        <v>30</v>
      </c>
      <c r="O7" s="1">
        <f t="shared" ref="O7:O9" si="0">E7+F7-J7-N7</f>
        <v>0</v>
      </c>
      <c r="Q7" s="1">
        <f>E7+F7-J7-N7</f>
        <v>0</v>
      </c>
    </row>
    <row r="8" spans="1:17" ht="20.100000000000001" customHeight="1" x14ac:dyDescent="0.2">
      <c r="A8" s="153" t="s">
        <v>17</v>
      </c>
      <c r="B8" s="230">
        <v>1012</v>
      </c>
      <c r="C8" s="153">
        <v>528</v>
      </c>
      <c r="D8" s="153">
        <v>143</v>
      </c>
      <c r="E8" s="153">
        <f>B8+C8+D8</f>
        <v>1683</v>
      </c>
      <c r="F8" s="153">
        <v>243</v>
      </c>
      <c r="G8" s="153">
        <v>150</v>
      </c>
      <c r="H8" s="153">
        <v>0</v>
      </c>
      <c r="I8" s="153">
        <v>0</v>
      </c>
      <c r="J8" s="153">
        <f>SUM(G8:I8)</f>
        <v>150</v>
      </c>
      <c r="K8" s="153">
        <v>1100</v>
      </c>
      <c r="L8" s="153">
        <v>516</v>
      </c>
      <c r="M8" s="120">
        <v>160</v>
      </c>
      <c r="N8" s="144">
        <f>SUM(K8:M8)</f>
        <v>1776</v>
      </c>
      <c r="O8" s="1">
        <f t="shared" si="0"/>
        <v>0</v>
      </c>
      <c r="Q8" s="1">
        <f>E8+F8-J8-N8</f>
        <v>0</v>
      </c>
    </row>
    <row r="9" spans="1:17" ht="20.100000000000001" customHeight="1" x14ac:dyDescent="0.2">
      <c r="A9" s="15" t="s">
        <v>7</v>
      </c>
      <c r="B9" s="148">
        <f>SUM(B6:B8)</f>
        <v>1235</v>
      </c>
      <c r="C9" s="148">
        <f>SUM(C6:C8)</f>
        <v>611</v>
      </c>
      <c r="D9" s="148">
        <f>SUM(D6:D8)</f>
        <v>177</v>
      </c>
      <c r="E9" s="153">
        <f>B9+C9+D9</f>
        <v>2023</v>
      </c>
      <c r="F9" s="15">
        <f>SUM(F6:F8)</f>
        <v>269</v>
      </c>
      <c r="G9" s="15">
        <f>SUM(G6:G8)</f>
        <v>174</v>
      </c>
      <c r="H9" s="15">
        <f>SUM(H6:H8)</f>
        <v>0</v>
      </c>
      <c r="I9" s="15">
        <f>SUM(I6:I8)</f>
        <v>0</v>
      </c>
      <c r="J9" s="153">
        <f>SUM(G9:I9)</f>
        <v>174</v>
      </c>
      <c r="K9" s="15">
        <f>SUM(K6:K8)</f>
        <v>1330</v>
      </c>
      <c r="L9" s="15">
        <f>SUM(L6:L8)</f>
        <v>588</v>
      </c>
      <c r="M9" s="15">
        <f>SUM(M6:M8)</f>
        <v>200</v>
      </c>
      <c r="N9" s="144">
        <f>SUM(N6:N8)</f>
        <v>2118</v>
      </c>
      <c r="O9" s="1">
        <f t="shared" si="0"/>
        <v>0</v>
      </c>
      <c r="Q9" s="1">
        <f>E9+F9-J9-N9</f>
        <v>0</v>
      </c>
    </row>
    <row r="10" spans="1:17" ht="20.25" customHeight="1" x14ac:dyDescent="0.2">
      <c r="A10" s="290" t="s">
        <v>18</v>
      </c>
      <c r="B10" s="290"/>
      <c r="C10" s="290"/>
      <c r="D10" s="290"/>
      <c r="E10" s="290"/>
      <c r="F10" s="290"/>
      <c r="G10" s="290"/>
      <c r="H10" s="290"/>
      <c r="I10" s="290"/>
      <c r="J10" s="290"/>
      <c r="K10" s="290"/>
      <c r="L10" s="290"/>
      <c r="M10" s="290"/>
      <c r="N10" s="291"/>
      <c r="O10" s="290"/>
      <c r="P10" s="290"/>
    </row>
    <row r="11" spans="1:17" ht="24.75" customHeight="1" x14ac:dyDescent="0.2">
      <c r="A11" s="276" t="s">
        <v>171</v>
      </c>
      <c r="B11" s="276"/>
      <c r="C11" s="276"/>
      <c r="D11" s="276"/>
      <c r="E11" s="276"/>
      <c r="F11" s="276"/>
      <c r="G11" s="276"/>
      <c r="H11" s="276"/>
      <c r="I11" s="276"/>
      <c r="J11" s="276"/>
      <c r="K11" s="276"/>
      <c r="L11" s="276"/>
      <c r="M11" s="276"/>
      <c r="N11" s="276"/>
      <c r="O11" s="276"/>
      <c r="P11" s="276"/>
    </row>
    <row r="12" spans="1:17" ht="24" customHeight="1" x14ac:dyDescent="0.2">
      <c r="A12" s="80"/>
      <c r="B12" s="292" t="s">
        <v>19</v>
      </c>
      <c r="C12" s="292"/>
      <c r="D12" s="292"/>
      <c r="E12" s="292"/>
      <c r="F12" s="292"/>
      <c r="G12" s="292" t="s">
        <v>20</v>
      </c>
      <c r="H12" s="292"/>
      <c r="I12" s="292"/>
      <c r="J12" s="292"/>
      <c r="K12" s="292"/>
      <c r="L12" s="292" t="s">
        <v>21</v>
      </c>
      <c r="M12" s="292"/>
      <c r="N12" s="292"/>
      <c r="O12" s="292"/>
      <c r="P12" s="292"/>
    </row>
    <row r="13" spans="1:17" ht="18.95" customHeight="1" x14ac:dyDescent="0.2">
      <c r="A13" s="81" t="s">
        <v>3</v>
      </c>
      <c r="B13" s="227" t="s">
        <v>175</v>
      </c>
      <c r="C13" s="118">
        <v>2021</v>
      </c>
      <c r="D13" s="118">
        <v>2022</v>
      </c>
      <c r="E13" s="118">
        <v>2023</v>
      </c>
      <c r="F13" s="151" t="s">
        <v>7</v>
      </c>
      <c r="G13" s="227" t="s">
        <v>175</v>
      </c>
      <c r="H13" s="118">
        <v>2021</v>
      </c>
      <c r="I13" s="118">
        <v>2022</v>
      </c>
      <c r="J13" s="118">
        <v>2023</v>
      </c>
      <c r="K13" s="151" t="s">
        <v>7</v>
      </c>
      <c r="L13" s="227" t="s">
        <v>175</v>
      </c>
      <c r="M13" s="118">
        <v>2021</v>
      </c>
      <c r="N13" s="118">
        <v>2022</v>
      </c>
      <c r="O13" s="118">
        <v>2023</v>
      </c>
      <c r="P13" s="151" t="s">
        <v>7</v>
      </c>
    </row>
    <row r="14" spans="1:17" ht="20.100000000000001" customHeight="1" x14ac:dyDescent="0.2">
      <c r="A14" s="19" t="s">
        <v>15</v>
      </c>
      <c r="B14" s="20">
        <v>45</v>
      </c>
      <c r="C14" s="77">
        <v>43</v>
      </c>
      <c r="D14" s="77">
        <v>65</v>
      </c>
      <c r="E14" s="65">
        <v>51</v>
      </c>
      <c r="F14" s="151">
        <f>SUM(B14:E14)</f>
        <v>204</v>
      </c>
      <c r="G14" s="21">
        <v>75</v>
      </c>
      <c r="H14" s="20">
        <v>1</v>
      </c>
      <c r="I14" s="5">
        <v>2</v>
      </c>
      <c r="J14" s="5">
        <v>0</v>
      </c>
      <c r="K14" s="155">
        <f>SUM(G14:J14)</f>
        <v>78</v>
      </c>
      <c r="L14" s="20">
        <v>23</v>
      </c>
      <c r="M14" s="5">
        <v>5</v>
      </c>
      <c r="N14" s="5">
        <v>5</v>
      </c>
      <c r="O14" s="67">
        <v>1</v>
      </c>
      <c r="P14" s="77">
        <f>SUM(L14:O14)</f>
        <v>34</v>
      </c>
    </row>
    <row r="15" spans="1:17" ht="20.100000000000001" customHeight="1" x14ac:dyDescent="0.2">
      <c r="A15" s="152" t="s">
        <v>16</v>
      </c>
      <c r="B15" s="23">
        <v>2</v>
      </c>
      <c r="C15" s="77">
        <v>6</v>
      </c>
      <c r="D15" s="77">
        <v>7</v>
      </c>
      <c r="E15" s="66">
        <v>4</v>
      </c>
      <c r="F15" s="151">
        <f>SUM(B15:E15)</f>
        <v>19</v>
      </c>
      <c r="G15" s="24">
        <v>3</v>
      </c>
      <c r="H15" s="23">
        <v>1</v>
      </c>
      <c r="I15" s="5">
        <v>1</v>
      </c>
      <c r="J15" s="5">
        <v>0</v>
      </c>
      <c r="K15" s="155">
        <f>SUM(G15:J15)</f>
        <v>5</v>
      </c>
      <c r="L15" s="23">
        <v>0</v>
      </c>
      <c r="M15" s="5">
        <v>0</v>
      </c>
      <c r="N15" s="5">
        <v>0</v>
      </c>
      <c r="O15" s="68">
        <v>0</v>
      </c>
      <c r="P15" s="77">
        <f>SUM(L15:O15)</f>
        <v>0</v>
      </c>
    </row>
    <row r="16" spans="1:17" ht="20.100000000000001" customHeight="1" x14ac:dyDescent="0.2">
      <c r="A16" s="152" t="s">
        <v>17</v>
      </c>
      <c r="B16" s="23">
        <v>421</v>
      </c>
      <c r="C16" s="77">
        <v>225</v>
      </c>
      <c r="D16" s="77">
        <v>218</v>
      </c>
      <c r="E16" s="66">
        <v>148</v>
      </c>
      <c r="F16" s="151">
        <f>SUM(B16:E16)</f>
        <v>1012</v>
      </c>
      <c r="G16" s="24">
        <v>419</v>
      </c>
      <c r="H16" s="23">
        <v>43</v>
      </c>
      <c r="I16" s="5">
        <v>51</v>
      </c>
      <c r="J16" s="5">
        <v>15</v>
      </c>
      <c r="K16" s="155">
        <f>SUM(G16:J16)</f>
        <v>528</v>
      </c>
      <c r="L16" s="23">
        <v>111</v>
      </c>
      <c r="M16" s="5">
        <v>20</v>
      </c>
      <c r="N16" s="5">
        <v>10</v>
      </c>
      <c r="O16" s="68">
        <v>2</v>
      </c>
      <c r="P16" s="77">
        <f>SUM(L16:O16)</f>
        <v>143</v>
      </c>
    </row>
    <row r="17" spans="1:18" ht="20.100000000000001" customHeight="1" x14ac:dyDescent="0.2">
      <c r="A17" s="152" t="s">
        <v>7</v>
      </c>
      <c r="B17" s="23">
        <f>SUM(B14:B16)</f>
        <v>468</v>
      </c>
      <c r="C17" s="23">
        <f>SUM(C14:C16)</f>
        <v>274</v>
      </c>
      <c r="D17" s="23">
        <f>SUM(D14:D16)</f>
        <v>290</v>
      </c>
      <c r="E17" s="23">
        <f>SUM(E14:E16)</f>
        <v>203</v>
      </c>
      <c r="F17" s="151">
        <f>SUM(B17:E17)</f>
        <v>1235</v>
      </c>
      <c r="G17" s="24">
        <f>SUM(G14:G16)</f>
        <v>497</v>
      </c>
      <c r="H17" s="24">
        <f>SUM(H14:H16)</f>
        <v>45</v>
      </c>
      <c r="I17" s="21">
        <f>SUM(I14:I16)</f>
        <v>54</v>
      </c>
      <c r="J17" s="21">
        <f>SUM(J14:J16)</f>
        <v>15</v>
      </c>
      <c r="K17" s="151">
        <f>SUM(G17:J17)</f>
        <v>611</v>
      </c>
      <c r="L17" s="24">
        <f>SUM(L14:L16)</f>
        <v>134</v>
      </c>
      <c r="M17" s="21">
        <f>SUM(M14:M16)</f>
        <v>25</v>
      </c>
      <c r="N17" s="21">
        <f>SUM(N14:N16)</f>
        <v>15</v>
      </c>
      <c r="O17" s="24">
        <f>SUM(O14:O16)</f>
        <v>3</v>
      </c>
      <c r="P17" s="77">
        <f>SUM(L17:O17)</f>
        <v>177</v>
      </c>
    </row>
    <row r="18" spans="1:18" ht="31.5" customHeight="1" x14ac:dyDescent="0.25">
      <c r="A18" s="266" t="s">
        <v>172</v>
      </c>
      <c r="B18" s="267"/>
      <c r="C18" s="268"/>
      <c r="D18" s="268"/>
      <c r="E18" s="267"/>
      <c r="F18" s="267"/>
      <c r="G18" s="267"/>
      <c r="H18" s="267"/>
      <c r="I18" s="267"/>
      <c r="J18" s="267"/>
      <c r="K18" s="267"/>
      <c r="L18" s="267"/>
      <c r="M18" s="267"/>
      <c r="N18" s="267"/>
      <c r="O18" s="267"/>
      <c r="P18" s="268"/>
    </row>
    <row r="19" spans="1:18" ht="36.75" customHeight="1" x14ac:dyDescent="0.2">
      <c r="A19" s="2"/>
      <c r="B19" s="244" t="s">
        <v>19</v>
      </c>
      <c r="C19" s="244"/>
      <c r="D19" s="244"/>
      <c r="E19" s="244"/>
      <c r="F19" s="244"/>
      <c r="G19" s="293" t="s">
        <v>20</v>
      </c>
      <c r="H19" s="293"/>
      <c r="I19" s="293"/>
      <c r="J19" s="293"/>
      <c r="K19" s="293"/>
      <c r="L19" s="294" t="s">
        <v>21</v>
      </c>
      <c r="M19" s="294"/>
      <c r="N19" s="294"/>
      <c r="O19" s="294"/>
      <c r="P19" s="294"/>
    </row>
    <row r="20" spans="1:18" ht="18.95" customHeight="1" x14ac:dyDescent="0.2">
      <c r="A20" s="9" t="s">
        <v>3</v>
      </c>
      <c r="B20" s="227" t="s">
        <v>175</v>
      </c>
      <c r="C20" s="118">
        <v>2021</v>
      </c>
      <c r="D20" s="118">
        <v>2022</v>
      </c>
      <c r="E20" s="118">
        <v>2023</v>
      </c>
      <c r="F20" s="151" t="s">
        <v>7</v>
      </c>
      <c r="G20" s="227" t="s">
        <v>175</v>
      </c>
      <c r="H20" s="118">
        <v>2021</v>
      </c>
      <c r="I20" s="118">
        <v>2022</v>
      </c>
      <c r="J20" s="118">
        <v>2023</v>
      </c>
      <c r="K20" s="151" t="s">
        <v>7</v>
      </c>
      <c r="L20" s="227" t="s">
        <v>175</v>
      </c>
      <c r="M20" s="118">
        <v>2021</v>
      </c>
      <c r="N20" s="118">
        <v>2022</v>
      </c>
      <c r="O20" s="118">
        <v>2023</v>
      </c>
      <c r="P20" s="151" t="s">
        <v>7</v>
      </c>
    </row>
    <row r="21" spans="1:18" ht="20.100000000000001" customHeight="1" x14ac:dyDescent="0.2">
      <c r="A21" s="153" t="s">
        <v>15</v>
      </c>
      <c r="B21" s="151">
        <v>46</v>
      </c>
      <c r="C21" s="151">
        <v>43</v>
      </c>
      <c r="D21" s="151">
        <v>63</v>
      </c>
      <c r="E21" s="151">
        <v>55</v>
      </c>
      <c r="F21" s="151">
        <f>SUM(B21:E21)</f>
        <v>207</v>
      </c>
      <c r="G21" s="151">
        <v>39</v>
      </c>
      <c r="H21" s="151">
        <v>15</v>
      </c>
      <c r="I21" s="151">
        <v>4</v>
      </c>
      <c r="J21" s="151">
        <v>7</v>
      </c>
      <c r="K21" s="151">
        <f>SUM(G21:J21)</f>
        <v>65</v>
      </c>
      <c r="L21" s="151">
        <v>19</v>
      </c>
      <c r="M21" s="151">
        <v>8</v>
      </c>
      <c r="N21" s="151">
        <v>10</v>
      </c>
      <c r="O21" s="151">
        <v>1</v>
      </c>
      <c r="P21" s="151">
        <f>SUM(L21:O21)</f>
        <v>38</v>
      </c>
    </row>
    <row r="22" spans="1:18" ht="20.100000000000001" customHeight="1" x14ac:dyDescent="0.2">
      <c r="A22" s="153" t="s">
        <v>16</v>
      </c>
      <c r="B22" s="151">
        <v>3</v>
      </c>
      <c r="C22" s="151">
        <v>6</v>
      </c>
      <c r="D22" s="151">
        <v>7</v>
      </c>
      <c r="E22" s="151">
        <v>7</v>
      </c>
      <c r="F22" s="151">
        <f>SUM(B22:E22)</f>
        <v>23</v>
      </c>
      <c r="G22" s="151">
        <v>3</v>
      </c>
      <c r="H22" s="151">
        <v>2</v>
      </c>
      <c r="I22" s="151">
        <v>0</v>
      </c>
      <c r="J22" s="151">
        <v>2</v>
      </c>
      <c r="K22" s="151">
        <f>SUM(G22:J22)</f>
        <v>7</v>
      </c>
      <c r="L22" s="151">
        <v>2</v>
      </c>
      <c r="M22" s="151">
        <v>0</v>
      </c>
      <c r="N22" s="173">
        <v>0</v>
      </c>
      <c r="O22" s="151">
        <v>0</v>
      </c>
      <c r="P22" s="151">
        <f>SUM(L22:O22)</f>
        <v>2</v>
      </c>
    </row>
    <row r="23" spans="1:18" ht="20.100000000000001" customHeight="1" x14ac:dyDescent="0.2">
      <c r="A23" s="153" t="s">
        <v>17</v>
      </c>
      <c r="B23" s="151">
        <v>415</v>
      </c>
      <c r="C23" s="151">
        <v>223</v>
      </c>
      <c r="D23" s="151">
        <v>219</v>
      </c>
      <c r="E23" s="151">
        <v>243</v>
      </c>
      <c r="F23" s="151">
        <f>SUM(B23:E23)</f>
        <v>1100</v>
      </c>
      <c r="G23" s="151">
        <v>352</v>
      </c>
      <c r="H23" s="151">
        <v>49</v>
      </c>
      <c r="I23" s="151">
        <v>28</v>
      </c>
      <c r="J23" s="151">
        <v>87</v>
      </c>
      <c r="K23" s="151">
        <f>SUM(G23:J23)</f>
        <v>516</v>
      </c>
      <c r="L23" s="151">
        <v>87</v>
      </c>
      <c r="M23" s="151">
        <v>17</v>
      </c>
      <c r="N23" s="151">
        <v>14</v>
      </c>
      <c r="O23" s="151">
        <v>42</v>
      </c>
      <c r="P23" s="151">
        <f>SUM(L23:O23)</f>
        <v>160</v>
      </c>
    </row>
    <row r="24" spans="1:18" ht="20.100000000000001" customHeight="1" x14ac:dyDescent="0.2">
      <c r="A24" s="15" t="s">
        <v>7</v>
      </c>
      <c r="B24" s="148">
        <f>SUM(B21:B23)</f>
        <v>464</v>
      </c>
      <c r="C24" s="148">
        <f>SUM(C21:C23)</f>
        <v>272</v>
      </c>
      <c r="D24" s="148">
        <f>SUM(D21:D23)</f>
        <v>289</v>
      </c>
      <c r="E24" s="148">
        <f>SUM(E21:E23)</f>
        <v>305</v>
      </c>
      <c r="F24" s="148">
        <f>SUM(B24:E24)</f>
        <v>1330</v>
      </c>
      <c r="G24" s="148">
        <f>SUM(G21:G23)</f>
        <v>394</v>
      </c>
      <c r="H24" s="148">
        <f>SUM(H21:H23)</f>
        <v>66</v>
      </c>
      <c r="I24" s="148">
        <f>SUM(I21:I23)</f>
        <v>32</v>
      </c>
      <c r="J24" s="148">
        <f>SUM(J21:J23)</f>
        <v>96</v>
      </c>
      <c r="K24" s="148">
        <f>SUM(G24:J24)</f>
        <v>588</v>
      </c>
      <c r="L24" s="148">
        <f>SUM(L21:L23)</f>
        <v>108</v>
      </c>
      <c r="M24" s="148">
        <f>SUM(M21:M23)</f>
        <v>25</v>
      </c>
      <c r="N24" s="148">
        <f>SUM(N21:N23)</f>
        <v>24</v>
      </c>
      <c r="O24" s="186">
        <f>SUM(O21:O23)</f>
        <v>43</v>
      </c>
      <c r="P24" s="148">
        <f>SUM(P21:P23)</f>
        <v>200</v>
      </c>
    </row>
    <row r="25" spans="1:18" ht="113.25" customHeight="1" thickBot="1" x14ac:dyDescent="0.25">
      <c r="A25" s="295" t="s">
        <v>22</v>
      </c>
      <c r="B25" s="295"/>
      <c r="C25" s="295"/>
      <c r="D25" s="295"/>
      <c r="E25" s="149"/>
      <c r="F25" s="296" t="s">
        <v>23</v>
      </c>
      <c r="G25" s="296"/>
      <c r="H25" s="82"/>
      <c r="I25" s="250" t="s">
        <v>173</v>
      </c>
      <c r="J25" s="251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297" t="s">
        <v>24</v>
      </c>
      <c r="B26" s="297"/>
      <c r="C26" s="297"/>
      <c r="D26" s="88"/>
      <c r="E26" s="150" t="s">
        <v>25</v>
      </c>
      <c r="F26" s="89" t="s">
        <v>26</v>
      </c>
      <c r="G26" s="90" t="s">
        <v>27</v>
      </c>
      <c r="H26" s="37"/>
      <c r="I26" s="252"/>
      <c r="J26" s="252"/>
      <c r="K26" s="298"/>
      <c r="L26" s="91"/>
      <c r="M26" s="92"/>
      <c r="N26" s="299"/>
      <c r="O26" s="39"/>
      <c r="P26" s="93"/>
    </row>
    <row r="27" spans="1:18" ht="20.100000000000001" customHeight="1" thickTop="1" thickBot="1" x14ac:dyDescent="0.25">
      <c r="A27" s="297"/>
      <c r="B27" s="297"/>
      <c r="C27" s="297"/>
      <c r="D27" s="94"/>
      <c r="E27" s="95"/>
      <c r="F27" s="96"/>
      <c r="G27" s="96"/>
      <c r="H27" s="37"/>
      <c r="I27" s="252"/>
      <c r="J27" s="252"/>
      <c r="K27" s="298"/>
      <c r="L27" s="97"/>
      <c r="M27" s="98"/>
      <c r="N27" s="299"/>
      <c r="O27" s="39"/>
      <c r="P27" s="93"/>
    </row>
    <row r="28" spans="1:18" ht="20.100000000000001" customHeight="1" thickTop="1" thickBot="1" x14ac:dyDescent="0.25">
      <c r="A28" s="297"/>
      <c r="B28" s="297"/>
      <c r="C28" s="297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297"/>
      <c r="B29" s="297"/>
      <c r="C29" s="297"/>
      <c r="D29" s="94"/>
      <c r="E29" s="95"/>
      <c r="F29" s="99"/>
      <c r="G29" s="99"/>
      <c r="H29" s="37"/>
      <c r="I29" s="264" t="s">
        <v>174</v>
      </c>
      <c r="J29" s="264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297"/>
      <c r="B30" s="297"/>
      <c r="C30" s="297"/>
      <c r="D30" s="94"/>
      <c r="E30" s="95"/>
      <c r="F30" s="99"/>
      <c r="G30" s="99"/>
      <c r="H30" s="37"/>
      <c r="I30" s="265"/>
      <c r="J30" s="265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297"/>
      <c r="B31" s="297"/>
      <c r="C31" s="297"/>
      <c r="D31" s="94"/>
      <c r="E31" s="95"/>
      <c r="F31" s="99"/>
      <c r="G31" s="99"/>
      <c r="H31" s="37"/>
      <c r="I31" s="265"/>
      <c r="J31" s="265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297"/>
      <c r="B32" s="297"/>
      <c r="C32" s="297"/>
      <c r="D32" s="94"/>
      <c r="E32" s="95"/>
      <c r="F32" s="99"/>
      <c r="G32" s="99"/>
      <c r="H32" s="37"/>
      <c r="I32" s="265"/>
      <c r="J32" s="265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297"/>
      <c r="B33" s="297"/>
      <c r="C33" s="297"/>
      <c r="D33" s="94"/>
      <c r="E33" s="95"/>
      <c r="F33" s="99"/>
      <c r="G33" s="99"/>
      <c r="H33" s="37"/>
      <c r="I33" s="265"/>
      <c r="J33" s="265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297"/>
      <c r="B34" s="297"/>
      <c r="C34" s="297"/>
      <c r="D34" s="94"/>
      <c r="E34" s="95"/>
      <c r="F34" s="99"/>
      <c r="G34" s="99"/>
      <c r="H34" s="37"/>
      <c r="I34" s="265"/>
      <c r="J34" s="265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297"/>
      <c r="B35" s="297"/>
      <c r="C35" s="297"/>
      <c r="D35" s="94"/>
      <c r="E35" s="109"/>
      <c r="F35" s="99"/>
      <c r="G35" s="99"/>
      <c r="H35" s="37"/>
      <c r="I35" s="265"/>
      <c r="J35" s="265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297"/>
      <c r="B36" s="297"/>
      <c r="C36" s="297"/>
      <c r="D36" s="94"/>
      <c r="E36" s="110"/>
      <c r="F36" s="99"/>
      <c r="G36" s="99"/>
      <c r="H36" s="37"/>
      <c r="I36" s="265"/>
      <c r="J36" s="265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297"/>
      <c r="B37" s="297"/>
      <c r="C37" s="297"/>
      <c r="D37" s="111" t="s">
        <v>7</v>
      </c>
      <c r="E37" s="112">
        <f>SUM(E27:E36)</f>
        <v>0</v>
      </c>
      <c r="F37" s="112">
        <f>SUM(F27:F36)</f>
        <v>0</v>
      </c>
      <c r="G37" s="112">
        <f>SUM(G27:G36)</f>
        <v>0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R38"/>
  <sheetViews>
    <sheetView view="pageBreakPreview" zoomScaleNormal="100" zoomScaleSheetLayoutView="100" workbookViewId="0">
      <selection activeCell="I3" sqref="I3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269" t="s">
        <v>93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</row>
    <row r="2" spans="1:17" ht="29.25" customHeight="1" x14ac:dyDescent="0.2">
      <c r="A2" s="269" t="s">
        <v>166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</row>
    <row r="3" spans="1:17" ht="22.5" customHeight="1" x14ac:dyDescent="0.2">
      <c r="A3" s="2"/>
      <c r="B3" s="289" t="s">
        <v>0</v>
      </c>
      <c r="C3" s="289"/>
      <c r="D3" s="3"/>
      <c r="E3" s="3"/>
      <c r="F3" s="3"/>
      <c r="G3" s="3"/>
      <c r="H3" s="76" t="s">
        <v>1</v>
      </c>
      <c r="I3" s="117">
        <v>11</v>
      </c>
      <c r="J3" s="6"/>
      <c r="K3" s="4" t="s">
        <v>2</v>
      </c>
      <c r="L3" s="141">
        <v>7</v>
      </c>
      <c r="M3" s="2"/>
      <c r="N3" s="2"/>
      <c r="O3" s="2"/>
      <c r="P3" s="2"/>
    </row>
    <row r="4" spans="1:17" ht="51" customHeight="1" x14ac:dyDescent="0.2">
      <c r="A4" s="2"/>
      <c r="B4" s="272" t="s">
        <v>167</v>
      </c>
      <c r="C4" s="272"/>
      <c r="D4" s="272"/>
      <c r="E4" s="272"/>
      <c r="F4" s="227" t="s">
        <v>168</v>
      </c>
      <c r="G4" s="273" t="s">
        <v>169</v>
      </c>
      <c r="H4" s="274"/>
      <c r="I4" s="274"/>
      <c r="J4" s="274"/>
      <c r="K4" s="272" t="s">
        <v>170</v>
      </c>
      <c r="L4" s="272"/>
      <c r="M4" s="272"/>
      <c r="N4" s="272"/>
    </row>
    <row r="5" spans="1:17" ht="44.25" customHeight="1" x14ac:dyDescent="0.2">
      <c r="A5" s="9" t="s">
        <v>3</v>
      </c>
      <c r="B5" s="78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56" t="s">
        <v>14</v>
      </c>
      <c r="N5" s="156" t="s">
        <v>7</v>
      </c>
    </row>
    <row r="6" spans="1:17" ht="20.100000000000001" customHeight="1" x14ac:dyDescent="0.2">
      <c r="A6" s="153" t="s">
        <v>15</v>
      </c>
      <c r="B6" s="153">
        <v>116</v>
      </c>
      <c r="C6" s="153">
        <v>71</v>
      </c>
      <c r="D6" s="229">
        <v>106</v>
      </c>
      <c r="E6" s="153">
        <f>B6+C6+D6</f>
        <v>293</v>
      </c>
      <c r="F6" s="153">
        <v>24</v>
      </c>
      <c r="G6" s="153">
        <v>54</v>
      </c>
      <c r="H6" s="153">
        <v>0</v>
      </c>
      <c r="I6" s="153">
        <v>0</v>
      </c>
      <c r="J6" s="153">
        <f>SUM(G6:I6)</f>
        <v>54</v>
      </c>
      <c r="K6" s="153">
        <v>73</v>
      </c>
      <c r="L6" s="153">
        <v>100</v>
      </c>
      <c r="M6" s="151">
        <v>90</v>
      </c>
      <c r="N6" s="151">
        <f>SUM(K6:M6)</f>
        <v>263</v>
      </c>
      <c r="O6" s="1">
        <f>E6+F6-J6-N6</f>
        <v>0</v>
      </c>
      <c r="Q6" s="1">
        <f>E6+F6-J6-N6</f>
        <v>0</v>
      </c>
    </row>
    <row r="7" spans="1:17" ht="20.100000000000001" customHeight="1" x14ac:dyDescent="0.2">
      <c r="A7" s="153" t="s">
        <v>16</v>
      </c>
      <c r="B7" s="153">
        <v>100</v>
      </c>
      <c r="C7" s="153">
        <v>10</v>
      </c>
      <c r="D7" s="229">
        <v>5</v>
      </c>
      <c r="E7" s="153">
        <f>B7+C7+D7</f>
        <v>115</v>
      </c>
      <c r="F7" s="153">
        <v>4</v>
      </c>
      <c r="G7" s="153">
        <v>9</v>
      </c>
      <c r="H7" s="153">
        <v>0</v>
      </c>
      <c r="I7" s="153">
        <v>0</v>
      </c>
      <c r="J7" s="153">
        <f>SUM(G7:I7)</f>
        <v>9</v>
      </c>
      <c r="K7" s="153">
        <v>62</v>
      </c>
      <c r="L7" s="153">
        <v>42</v>
      </c>
      <c r="M7" s="151">
        <v>6</v>
      </c>
      <c r="N7" s="148">
        <f>SUM(K7:M7)</f>
        <v>110</v>
      </c>
      <c r="O7" s="1">
        <f t="shared" ref="O7:O9" si="0">E7+F7-J7-N7</f>
        <v>0</v>
      </c>
      <c r="Q7" s="1">
        <f>E7+F7-J7-N7</f>
        <v>0</v>
      </c>
    </row>
    <row r="8" spans="1:17" ht="20.100000000000001" customHeight="1" x14ac:dyDescent="0.2">
      <c r="A8" s="153" t="s">
        <v>17</v>
      </c>
      <c r="B8" s="153">
        <v>379</v>
      </c>
      <c r="C8" s="153">
        <v>179</v>
      </c>
      <c r="D8" s="120">
        <v>197</v>
      </c>
      <c r="E8" s="153">
        <f>B8+C8+D8</f>
        <v>755</v>
      </c>
      <c r="F8" s="153">
        <v>333</v>
      </c>
      <c r="G8" s="153">
        <v>325</v>
      </c>
      <c r="H8" s="153">
        <v>0</v>
      </c>
      <c r="I8" s="153">
        <v>2</v>
      </c>
      <c r="J8" s="153">
        <f>SUM(G8:I8)</f>
        <v>327</v>
      </c>
      <c r="K8" s="153">
        <v>248</v>
      </c>
      <c r="L8" s="153">
        <v>342</v>
      </c>
      <c r="M8" s="120">
        <v>171</v>
      </c>
      <c r="N8" s="144">
        <f>SUM(K8:M8)</f>
        <v>761</v>
      </c>
      <c r="O8" s="1">
        <f t="shared" si="0"/>
        <v>0</v>
      </c>
      <c r="Q8" s="1">
        <f>E8+F8-J8-N8</f>
        <v>0</v>
      </c>
    </row>
    <row r="9" spans="1:17" ht="20.100000000000001" customHeight="1" x14ac:dyDescent="0.2">
      <c r="A9" s="15" t="s">
        <v>7</v>
      </c>
      <c r="B9" s="148">
        <f>SUM(B6:B8)</f>
        <v>595</v>
      </c>
      <c r="C9" s="148">
        <f>SUM(C6:C8)</f>
        <v>260</v>
      </c>
      <c r="D9" s="148">
        <f>SUM(D6:D8)</f>
        <v>308</v>
      </c>
      <c r="E9" s="153">
        <f>B9+C9+D9</f>
        <v>1163</v>
      </c>
      <c r="F9" s="15">
        <f>SUM(F6:F8)</f>
        <v>361</v>
      </c>
      <c r="G9" s="15">
        <f>SUM(G6:G8)</f>
        <v>388</v>
      </c>
      <c r="H9" s="15">
        <f>SUM(H6:H8)</f>
        <v>0</v>
      </c>
      <c r="I9" s="15">
        <f>SUM(I6:I8)</f>
        <v>2</v>
      </c>
      <c r="J9" s="153">
        <f>SUM(G9:I9)</f>
        <v>390</v>
      </c>
      <c r="K9" s="15">
        <f>SUM(K6:K8)</f>
        <v>383</v>
      </c>
      <c r="L9" s="15">
        <f>SUM(L6:L8)</f>
        <v>484</v>
      </c>
      <c r="M9" s="15">
        <f>SUM(M6:M8)</f>
        <v>267</v>
      </c>
      <c r="N9" s="144">
        <f>SUM(N6:N8)</f>
        <v>1134</v>
      </c>
      <c r="O9" s="1">
        <f t="shared" si="0"/>
        <v>0</v>
      </c>
      <c r="Q9" s="1">
        <f>E9+F9-J9-N9</f>
        <v>0</v>
      </c>
    </row>
    <row r="10" spans="1:17" ht="20.25" customHeight="1" x14ac:dyDescent="0.2">
      <c r="A10" s="290" t="s">
        <v>18</v>
      </c>
      <c r="B10" s="290"/>
      <c r="C10" s="290"/>
      <c r="D10" s="290"/>
      <c r="E10" s="290"/>
      <c r="F10" s="290"/>
      <c r="G10" s="290"/>
      <c r="H10" s="290"/>
      <c r="I10" s="290"/>
      <c r="J10" s="290"/>
      <c r="K10" s="290"/>
      <c r="L10" s="290"/>
      <c r="M10" s="290"/>
      <c r="N10" s="291"/>
      <c r="O10" s="290"/>
      <c r="P10" s="290"/>
    </row>
    <row r="11" spans="1:17" ht="24.75" customHeight="1" x14ac:dyDescent="0.2">
      <c r="A11" s="276" t="s">
        <v>171</v>
      </c>
      <c r="B11" s="276"/>
      <c r="C11" s="276"/>
      <c r="D11" s="276"/>
      <c r="E11" s="276"/>
      <c r="F11" s="276"/>
      <c r="G11" s="276"/>
      <c r="H11" s="276"/>
      <c r="I11" s="276"/>
      <c r="J11" s="276"/>
      <c r="K11" s="276"/>
      <c r="L11" s="276"/>
      <c r="M11" s="276"/>
      <c r="N11" s="276"/>
      <c r="O11" s="276"/>
      <c r="P11" s="276"/>
    </row>
    <row r="12" spans="1:17" ht="24" customHeight="1" x14ac:dyDescent="0.2">
      <c r="A12" s="80"/>
      <c r="B12" s="292" t="s">
        <v>19</v>
      </c>
      <c r="C12" s="292"/>
      <c r="D12" s="292"/>
      <c r="E12" s="292"/>
      <c r="F12" s="292"/>
      <c r="G12" s="292" t="s">
        <v>20</v>
      </c>
      <c r="H12" s="292"/>
      <c r="I12" s="292"/>
      <c r="J12" s="292"/>
      <c r="K12" s="292"/>
      <c r="L12" s="292" t="s">
        <v>21</v>
      </c>
      <c r="M12" s="292"/>
      <c r="N12" s="292"/>
      <c r="O12" s="292"/>
      <c r="P12" s="292"/>
    </row>
    <row r="13" spans="1:17" ht="18.95" customHeight="1" x14ac:dyDescent="0.2">
      <c r="A13" s="81" t="s">
        <v>3</v>
      </c>
      <c r="B13" s="227" t="s">
        <v>175</v>
      </c>
      <c r="C13" s="118">
        <v>2021</v>
      </c>
      <c r="D13" s="118">
        <v>2022</v>
      </c>
      <c r="E13" s="118">
        <v>2023</v>
      </c>
      <c r="F13" s="151" t="s">
        <v>7</v>
      </c>
      <c r="G13" s="227" t="s">
        <v>175</v>
      </c>
      <c r="H13" s="118">
        <v>2021</v>
      </c>
      <c r="I13" s="118">
        <v>2022</v>
      </c>
      <c r="J13" s="118">
        <v>2023</v>
      </c>
      <c r="K13" s="151" t="s">
        <v>7</v>
      </c>
      <c r="L13" s="227" t="s">
        <v>175</v>
      </c>
      <c r="M13" s="118">
        <v>2021</v>
      </c>
      <c r="N13" s="118">
        <v>2022</v>
      </c>
      <c r="O13" s="118">
        <v>2023</v>
      </c>
      <c r="P13" s="151" t="s">
        <v>7</v>
      </c>
    </row>
    <row r="14" spans="1:17" ht="20.100000000000001" customHeight="1" x14ac:dyDescent="0.2">
      <c r="A14" s="19" t="s">
        <v>15</v>
      </c>
      <c r="B14" s="20">
        <v>6</v>
      </c>
      <c r="C14" s="77">
        <v>13</v>
      </c>
      <c r="D14" s="77">
        <v>57</v>
      </c>
      <c r="E14" s="65">
        <v>40</v>
      </c>
      <c r="F14" s="151">
        <f>SUM(B14:E14)</f>
        <v>116</v>
      </c>
      <c r="G14" s="21">
        <v>12</v>
      </c>
      <c r="H14" s="20">
        <v>45</v>
      </c>
      <c r="I14" s="5">
        <v>10</v>
      </c>
      <c r="J14" s="5">
        <v>4</v>
      </c>
      <c r="K14" s="155">
        <f>SUM(G14:J14)</f>
        <v>71</v>
      </c>
      <c r="L14" s="20">
        <v>28</v>
      </c>
      <c r="M14" s="5">
        <v>62</v>
      </c>
      <c r="N14" s="5">
        <v>15</v>
      </c>
      <c r="O14" s="67">
        <v>1</v>
      </c>
      <c r="P14" s="77">
        <f>SUM(L14:O14)</f>
        <v>106</v>
      </c>
    </row>
    <row r="15" spans="1:17" ht="20.100000000000001" customHeight="1" x14ac:dyDescent="0.2">
      <c r="A15" s="152" t="s">
        <v>16</v>
      </c>
      <c r="B15" s="23">
        <v>0</v>
      </c>
      <c r="C15" s="77">
        <v>0</v>
      </c>
      <c r="D15" s="77">
        <v>25</v>
      </c>
      <c r="E15" s="66">
        <v>75</v>
      </c>
      <c r="F15" s="151">
        <f>SUM(B15:E15)</f>
        <v>100</v>
      </c>
      <c r="G15" s="24">
        <v>0</v>
      </c>
      <c r="H15" s="23">
        <v>1</v>
      </c>
      <c r="I15" s="5">
        <v>5</v>
      </c>
      <c r="J15" s="5">
        <v>4</v>
      </c>
      <c r="K15" s="155">
        <f>SUM(G15:J15)</f>
        <v>10</v>
      </c>
      <c r="L15" s="23">
        <v>1</v>
      </c>
      <c r="M15" s="5">
        <v>2</v>
      </c>
      <c r="N15" s="5">
        <v>0</v>
      </c>
      <c r="O15" s="68">
        <v>2</v>
      </c>
      <c r="P15" s="77">
        <f>SUM(L15:O15)</f>
        <v>5</v>
      </c>
    </row>
    <row r="16" spans="1:17" ht="20.100000000000001" customHeight="1" x14ac:dyDescent="0.2">
      <c r="A16" s="152" t="s">
        <v>17</v>
      </c>
      <c r="B16" s="23">
        <v>52</v>
      </c>
      <c r="C16" s="77">
        <v>8</v>
      </c>
      <c r="D16" s="77">
        <v>214</v>
      </c>
      <c r="E16" s="66">
        <v>105</v>
      </c>
      <c r="F16" s="151">
        <f>SUM(B16:E16)</f>
        <v>379</v>
      </c>
      <c r="G16" s="24">
        <v>50</v>
      </c>
      <c r="H16" s="23">
        <v>49</v>
      </c>
      <c r="I16" s="5">
        <v>68</v>
      </c>
      <c r="J16" s="5">
        <v>12</v>
      </c>
      <c r="K16" s="155">
        <f>SUM(G16:J16)</f>
        <v>179</v>
      </c>
      <c r="L16" s="23">
        <v>72</v>
      </c>
      <c r="M16" s="5">
        <v>101</v>
      </c>
      <c r="N16" s="5">
        <v>23</v>
      </c>
      <c r="O16" s="68">
        <v>1</v>
      </c>
      <c r="P16" s="77">
        <f>SUM(L16:O16)</f>
        <v>197</v>
      </c>
    </row>
    <row r="17" spans="1:18" ht="20.100000000000001" customHeight="1" x14ac:dyDescent="0.2">
      <c r="A17" s="152" t="s">
        <v>7</v>
      </c>
      <c r="B17" s="23">
        <f>SUM(B14:B16)</f>
        <v>58</v>
      </c>
      <c r="C17" s="23">
        <f>SUM(C14:C16)</f>
        <v>21</v>
      </c>
      <c r="D17" s="23">
        <f>SUM(D14:D16)</f>
        <v>296</v>
      </c>
      <c r="E17" s="23">
        <f>SUM(E14:E16)</f>
        <v>220</v>
      </c>
      <c r="F17" s="151">
        <f>SUM(B17:E17)</f>
        <v>595</v>
      </c>
      <c r="G17" s="24">
        <f>SUM(G14:G16)</f>
        <v>62</v>
      </c>
      <c r="H17" s="24">
        <f>SUM(H14:H16)</f>
        <v>95</v>
      </c>
      <c r="I17" s="21">
        <f>SUM(I14:I16)</f>
        <v>83</v>
      </c>
      <c r="J17" s="21">
        <f>SUM(J14:J16)</f>
        <v>20</v>
      </c>
      <c r="K17" s="151">
        <f>SUM(G17:J17)</f>
        <v>260</v>
      </c>
      <c r="L17" s="24">
        <f>SUM(L14:L16)</f>
        <v>101</v>
      </c>
      <c r="M17" s="21">
        <f>SUM(M14:M16)</f>
        <v>165</v>
      </c>
      <c r="N17" s="21">
        <f>SUM(N14:N16)</f>
        <v>38</v>
      </c>
      <c r="O17" s="24">
        <f>SUM(O14:O16)</f>
        <v>4</v>
      </c>
      <c r="P17" s="77">
        <f>SUM(L17:O17)</f>
        <v>308</v>
      </c>
    </row>
    <row r="18" spans="1:18" ht="31.5" customHeight="1" x14ac:dyDescent="0.25">
      <c r="A18" s="266" t="s">
        <v>172</v>
      </c>
      <c r="B18" s="267"/>
      <c r="C18" s="268"/>
      <c r="D18" s="268"/>
      <c r="E18" s="267"/>
      <c r="F18" s="267"/>
      <c r="G18" s="267"/>
      <c r="H18" s="267"/>
      <c r="I18" s="267"/>
      <c r="J18" s="267"/>
      <c r="K18" s="267"/>
      <c r="L18" s="267"/>
      <c r="M18" s="267"/>
      <c r="N18" s="267"/>
      <c r="O18" s="267"/>
      <c r="P18" s="268"/>
    </row>
    <row r="19" spans="1:18" ht="36.75" customHeight="1" x14ac:dyDescent="0.2">
      <c r="A19" s="2"/>
      <c r="B19" s="244" t="s">
        <v>19</v>
      </c>
      <c r="C19" s="244"/>
      <c r="D19" s="244"/>
      <c r="E19" s="244"/>
      <c r="F19" s="244"/>
      <c r="G19" s="293" t="s">
        <v>20</v>
      </c>
      <c r="H19" s="293"/>
      <c r="I19" s="293"/>
      <c r="J19" s="293"/>
      <c r="K19" s="293"/>
      <c r="L19" s="294" t="s">
        <v>21</v>
      </c>
      <c r="M19" s="294"/>
      <c r="N19" s="294"/>
      <c r="O19" s="294"/>
      <c r="P19" s="294"/>
    </row>
    <row r="20" spans="1:18" ht="18.95" customHeight="1" x14ac:dyDescent="0.2">
      <c r="A20" s="9" t="s">
        <v>3</v>
      </c>
      <c r="B20" s="227" t="s">
        <v>175</v>
      </c>
      <c r="C20" s="118">
        <v>2021</v>
      </c>
      <c r="D20" s="118">
        <v>2022</v>
      </c>
      <c r="E20" s="118">
        <v>2023</v>
      </c>
      <c r="F20" s="151" t="s">
        <v>7</v>
      </c>
      <c r="G20" s="227" t="s">
        <v>175</v>
      </c>
      <c r="H20" s="118">
        <v>2021</v>
      </c>
      <c r="I20" s="118">
        <v>2022</v>
      </c>
      <c r="J20" s="118">
        <v>2023</v>
      </c>
      <c r="K20" s="151" t="s">
        <v>7</v>
      </c>
      <c r="L20" s="227" t="s">
        <v>175</v>
      </c>
      <c r="M20" s="118">
        <v>2021</v>
      </c>
      <c r="N20" s="118">
        <v>2022</v>
      </c>
      <c r="O20" s="118">
        <v>2023</v>
      </c>
      <c r="P20" s="151" t="s">
        <v>7</v>
      </c>
    </row>
    <row r="21" spans="1:18" ht="20.100000000000001" customHeight="1" x14ac:dyDescent="0.2">
      <c r="A21" s="153" t="s">
        <v>15</v>
      </c>
      <c r="B21" s="151">
        <v>3</v>
      </c>
      <c r="C21" s="151">
        <v>8</v>
      </c>
      <c r="D21" s="151">
        <v>10</v>
      </c>
      <c r="E21" s="151">
        <v>52</v>
      </c>
      <c r="F21" s="151">
        <f>SUM(B21:E21)</f>
        <v>73</v>
      </c>
      <c r="G21" s="151">
        <v>16</v>
      </c>
      <c r="H21" s="151">
        <v>27</v>
      </c>
      <c r="I21" s="151">
        <v>52</v>
      </c>
      <c r="J21" s="151">
        <v>5</v>
      </c>
      <c r="K21" s="151">
        <f>SUM(G21:J21)</f>
        <v>100</v>
      </c>
      <c r="L21" s="151">
        <v>18</v>
      </c>
      <c r="M21" s="151">
        <v>55</v>
      </c>
      <c r="N21" s="151">
        <v>12</v>
      </c>
      <c r="O21" s="151">
        <v>5</v>
      </c>
      <c r="P21" s="151">
        <f>SUM(L21:O21)</f>
        <v>90</v>
      </c>
    </row>
    <row r="22" spans="1:18" ht="20.100000000000001" customHeight="1" x14ac:dyDescent="0.2">
      <c r="A22" s="153" t="s">
        <v>16</v>
      </c>
      <c r="B22" s="151">
        <v>0</v>
      </c>
      <c r="C22" s="151">
        <v>0</v>
      </c>
      <c r="D22" s="151">
        <v>9</v>
      </c>
      <c r="E22" s="151">
        <v>53</v>
      </c>
      <c r="F22" s="151">
        <f>SUM(B22:E22)</f>
        <v>62</v>
      </c>
      <c r="G22" s="151">
        <v>0</v>
      </c>
      <c r="H22" s="151">
        <v>0</v>
      </c>
      <c r="I22" s="151">
        <v>16</v>
      </c>
      <c r="J22" s="151">
        <v>26</v>
      </c>
      <c r="K22" s="151">
        <f>SUM(G22:J22)</f>
        <v>42</v>
      </c>
      <c r="L22" s="151">
        <v>0</v>
      </c>
      <c r="M22" s="151">
        <v>2</v>
      </c>
      <c r="N22" s="187">
        <v>2</v>
      </c>
      <c r="O22" s="151">
        <v>2</v>
      </c>
      <c r="P22" s="151">
        <f>SUM(L22:O22)</f>
        <v>6</v>
      </c>
    </row>
    <row r="23" spans="1:18" ht="20.100000000000001" customHeight="1" x14ac:dyDescent="0.2">
      <c r="A23" s="153" t="s">
        <v>17</v>
      </c>
      <c r="B23" s="151">
        <v>33</v>
      </c>
      <c r="C23" s="151">
        <v>10</v>
      </c>
      <c r="D23" s="151">
        <v>67</v>
      </c>
      <c r="E23" s="151">
        <v>138</v>
      </c>
      <c r="F23" s="151">
        <f>SUM(B23:E23)</f>
        <v>248</v>
      </c>
      <c r="G23" s="151">
        <v>50</v>
      </c>
      <c r="H23" s="151">
        <v>44</v>
      </c>
      <c r="I23" s="151">
        <v>203</v>
      </c>
      <c r="J23" s="151">
        <v>45</v>
      </c>
      <c r="K23" s="151">
        <f>SUM(G23:J23)</f>
        <v>342</v>
      </c>
      <c r="L23" s="151">
        <v>59</v>
      </c>
      <c r="M23" s="151">
        <v>71</v>
      </c>
      <c r="N23" s="151">
        <v>24</v>
      </c>
      <c r="O23" s="151">
        <v>17</v>
      </c>
      <c r="P23" s="151">
        <f>SUM(L23:O23)</f>
        <v>171</v>
      </c>
    </row>
    <row r="24" spans="1:18" ht="20.100000000000001" customHeight="1" x14ac:dyDescent="0.2">
      <c r="A24" s="15" t="s">
        <v>7</v>
      </c>
      <c r="B24" s="148">
        <f>SUM(B21:B23)</f>
        <v>36</v>
      </c>
      <c r="C24" s="148">
        <f>SUM(C21:C23)</f>
        <v>18</v>
      </c>
      <c r="D24" s="148">
        <f>SUM(D21:D23)</f>
        <v>86</v>
      </c>
      <c r="E24" s="148">
        <f>SUM(E21:E23)</f>
        <v>243</v>
      </c>
      <c r="F24" s="148">
        <f>SUM(B24:E24)</f>
        <v>383</v>
      </c>
      <c r="G24" s="148">
        <f>SUM(G21:G23)</f>
        <v>66</v>
      </c>
      <c r="H24" s="148">
        <f>SUM(H21:H23)</f>
        <v>71</v>
      </c>
      <c r="I24" s="148">
        <f>SUM(I21:I23)</f>
        <v>271</v>
      </c>
      <c r="J24" s="148">
        <f>SUM(J21:J23)</f>
        <v>76</v>
      </c>
      <c r="K24" s="148">
        <f>SUM(G24:J24)</f>
        <v>484</v>
      </c>
      <c r="L24" s="148">
        <f>SUM(L21:L23)</f>
        <v>77</v>
      </c>
      <c r="M24" s="148">
        <f>SUM(M21:M23)</f>
        <v>128</v>
      </c>
      <c r="N24" s="148">
        <f>SUM(N21:N23)</f>
        <v>38</v>
      </c>
      <c r="O24" s="148">
        <v>0</v>
      </c>
      <c r="P24" s="148">
        <f>SUM(P21:P23)</f>
        <v>267</v>
      </c>
    </row>
    <row r="25" spans="1:18" ht="113.25" customHeight="1" thickBot="1" x14ac:dyDescent="0.25">
      <c r="A25" s="295" t="s">
        <v>22</v>
      </c>
      <c r="B25" s="295"/>
      <c r="C25" s="295"/>
      <c r="D25" s="295"/>
      <c r="E25" s="149"/>
      <c r="F25" s="296" t="s">
        <v>23</v>
      </c>
      <c r="G25" s="296"/>
      <c r="H25" s="82"/>
      <c r="I25" s="250" t="s">
        <v>173</v>
      </c>
      <c r="J25" s="251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297" t="s">
        <v>24</v>
      </c>
      <c r="B26" s="297"/>
      <c r="C26" s="297"/>
      <c r="D26" s="88"/>
      <c r="E26" s="150" t="s">
        <v>25</v>
      </c>
      <c r="F26" s="89" t="s">
        <v>26</v>
      </c>
      <c r="G26" s="90" t="s">
        <v>27</v>
      </c>
      <c r="H26" s="37"/>
      <c r="I26" s="252"/>
      <c r="J26" s="252"/>
      <c r="K26" s="298"/>
      <c r="L26" s="91"/>
      <c r="M26" s="92"/>
      <c r="N26" s="299"/>
      <c r="O26" s="39"/>
      <c r="P26" s="93"/>
    </row>
    <row r="27" spans="1:18" ht="20.100000000000001" customHeight="1" thickTop="1" thickBot="1" x14ac:dyDescent="0.25">
      <c r="A27" s="297"/>
      <c r="B27" s="297"/>
      <c r="C27" s="297"/>
      <c r="D27" s="94"/>
      <c r="E27" s="95"/>
      <c r="F27" s="96"/>
      <c r="G27" s="96"/>
      <c r="H27" s="37"/>
      <c r="I27" s="252"/>
      <c r="J27" s="252"/>
      <c r="K27" s="298"/>
      <c r="L27" s="97"/>
      <c r="M27" s="98"/>
      <c r="N27" s="299"/>
      <c r="O27" s="39"/>
      <c r="P27" s="93"/>
    </row>
    <row r="28" spans="1:18" ht="20.100000000000001" customHeight="1" thickTop="1" thickBot="1" x14ac:dyDescent="0.25">
      <c r="A28" s="297"/>
      <c r="B28" s="297"/>
      <c r="C28" s="297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297"/>
      <c r="B29" s="297"/>
      <c r="C29" s="297"/>
      <c r="D29" s="94"/>
      <c r="E29" s="95"/>
      <c r="F29" s="99"/>
      <c r="G29" s="99"/>
      <c r="H29" s="37"/>
      <c r="I29" s="264" t="s">
        <v>174</v>
      </c>
      <c r="J29" s="264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297"/>
      <c r="B30" s="297"/>
      <c r="C30" s="297"/>
      <c r="D30" s="94"/>
      <c r="E30" s="95"/>
      <c r="F30" s="99"/>
      <c r="G30" s="99"/>
      <c r="H30" s="37"/>
      <c r="I30" s="265"/>
      <c r="J30" s="265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297"/>
      <c r="B31" s="297"/>
      <c r="C31" s="297"/>
      <c r="D31" s="94"/>
      <c r="E31" s="95"/>
      <c r="F31" s="99"/>
      <c r="G31" s="99"/>
      <c r="H31" s="37"/>
      <c r="I31" s="265"/>
      <c r="J31" s="265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297"/>
      <c r="B32" s="297"/>
      <c r="C32" s="297"/>
      <c r="D32" s="94"/>
      <c r="E32" s="95"/>
      <c r="F32" s="99"/>
      <c r="G32" s="99"/>
      <c r="H32" s="37"/>
      <c r="I32" s="265"/>
      <c r="J32" s="265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297"/>
      <c r="B33" s="297"/>
      <c r="C33" s="297"/>
      <c r="D33" s="94"/>
      <c r="E33" s="95"/>
      <c r="F33" s="99"/>
      <c r="G33" s="99"/>
      <c r="H33" s="37"/>
      <c r="I33" s="265"/>
      <c r="J33" s="265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297"/>
      <c r="B34" s="297"/>
      <c r="C34" s="297"/>
      <c r="D34" s="94"/>
      <c r="E34" s="95"/>
      <c r="F34" s="99"/>
      <c r="G34" s="99"/>
      <c r="H34" s="37"/>
      <c r="I34" s="265"/>
      <c r="J34" s="265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297"/>
      <c r="B35" s="297"/>
      <c r="C35" s="297"/>
      <c r="D35" s="94"/>
      <c r="E35" s="109"/>
      <c r="F35" s="99"/>
      <c r="G35" s="99"/>
      <c r="H35" s="37"/>
      <c r="I35" s="265"/>
      <c r="J35" s="265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297"/>
      <c r="B36" s="297"/>
      <c r="C36" s="297"/>
      <c r="D36" s="94"/>
      <c r="E36" s="110"/>
      <c r="F36" s="99"/>
      <c r="G36" s="99"/>
      <c r="H36" s="37"/>
      <c r="I36" s="265"/>
      <c r="J36" s="265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297"/>
      <c r="B37" s="297"/>
      <c r="C37" s="297"/>
      <c r="D37" s="111" t="s">
        <v>7</v>
      </c>
      <c r="E37" s="112">
        <f>SUM(E27:E36)</f>
        <v>0</v>
      </c>
      <c r="F37" s="112">
        <f>SUM(F27:F36)</f>
        <v>0</v>
      </c>
      <c r="G37" s="112">
        <f>SUM(G27:G36)</f>
        <v>0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R38"/>
  <sheetViews>
    <sheetView view="pageBreakPreview" zoomScaleNormal="100" zoomScaleSheetLayoutView="100" workbookViewId="0">
      <selection activeCell="I3" sqref="I3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69" t="s">
        <v>94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</row>
    <row r="2" spans="1:16" ht="29.25" customHeight="1" x14ac:dyDescent="0.2">
      <c r="A2" s="269" t="s">
        <v>166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</row>
    <row r="3" spans="1:16" ht="22.5" customHeight="1" x14ac:dyDescent="0.2">
      <c r="A3" s="2"/>
      <c r="B3" s="289" t="s">
        <v>0</v>
      </c>
      <c r="C3" s="289"/>
      <c r="D3" s="3"/>
      <c r="E3" s="3"/>
      <c r="F3" s="3"/>
      <c r="G3" s="3"/>
      <c r="H3" s="76" t="s">
        <v>1</v>
      </c>
      <c r="I3" s="117">
        <v>5</v>
      </c>
      <c r="J3" s="6"/>
      <c r="K3" s="4" t="s">
        <v>2</v>
      </c>
      <c r="L3" s="141">
        <v>5</v>
      </c>
      <c r="M3" s="2"/>
      <c r="N3" s="2"/>
      <c r="O3" s="2"/>
      <c r="P3" s="2"/>
    </row>
    <row r="4" spans="1:16" ht="51" customHeight="1" x14ac:dyDescent="0.2">
      <c r="A4" s="2"/>
      <c r="B4" s="272" t="s">
        <v>167</v>
      </c>
      <c r="C4" s="272"/>
      <c r="D4" s="272"/>
      <c r="E4" s="272"/>
      <c r="F4" s="227" t="s">
        <v>168</v>
      </c>
      <c r="G4" s="273" t="s">
        <v>169</v>
      </c>
      <c r="H4" s="274"/>
      <c r="I4" s="274"/>
      <c r="J4" s="274"/>
      <c r="K4" s="272" t="s">
        <v>170</v>
      </c>
      <c r="L4" s="272"/>
      <c r="M4" s="272"/>
      <c r="N4" s="272"/>
    </row>
    <row r="5" spans="1:16" ht="44.25" customHeight="1" x14ac:dyDescent="0.2">
      <c r="A5" s="9" t="s">
        <v>3</v>
      </c>
      <c r="B5" s="78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56" t="s">
        <v>14</v>
      </c>
      <c r="N5" s="156" t="s">
        <v>7</v>
      </c>
    </row>
    <row r="6" spans="1:16" ht="20.100000000000001" customHeight="1" x14ac:dyDescent="0.2">
      <c r="A6" s="153" t="s">
        <v>15</v>
      </c>
      <c r="B6" s="153">
        <v>15</v>
      </c>
      <c r="C6" s="153">
        <v>62</v>
      </c>
      <c r="D6" s="231">
        <v>41</v>
      </c>
      <c r="E6" s="153">
        <f>B6+C6+D6</f>
        <v>118</v>
      </c>
      <c r="F6" s="153">
        <v>13</v>
      </c>
      <c r="G6" s="153">
        <v>26</v>
      </c>
      <c r="H6" s="153">
        <v>0</v>
      </c>
      <c r="I6" s="153">
        <v>0</v>
      </c>
      <c r="J6" s="153">
        <f>SUM(G6:I6)</f>
        <v>26</v>
      </c>
      <c r="K6" s="153">
        <f>11+3</f>
        <v>14</v>
      </c>
      <c r="L6" s="153">
        <v>53</v>
      </c>
      <c r="M6" s="151">
        <v>38</v>
      </c>
      <c r="N6" s="151">
        <f>SUM(K6:M6)</f>
        <v>105</v>
      </c>
      <c r="O6" s="1">
        <f>E6+F6-J6-N6</f>
        <v>0</v>
      </c>
    </row>
    <row r="7" spans="1:16" ht="20.100000000000001" customHeight="1" x14ac:dyDescent="0.2">
      <c r="A7" s="153" t="s">
        <v>16</v>
      </c>
      <c r="B7" s="153">
        <v>2</v>
      </c>
      <c r="C7" s="153">
        <v>2</v>
      </c>
      <c r="D7" s="231">
        <v>5</v>
      </c>
      <c r="E7" s="153">
        <f>B7+C7+D7</f>
        <v>9</v>
      </c>
      <c r="F7" s="153">
        <v>2</v>
      </c>
      <c r="G7" s="153">
        <v>2</v>
      </c>
      <c r="H7" s="153">
        <v>0</v>
      </c>
      <c r="I7" s="153">
        <v>0</v>
      </c>
      <c r="J7" s="153">
        <f>SUM(G7:I7)</f>
        <v>2</v>
      </c>
      <c r="K7" s="153">
        <v>4</v>
      </c>
      <c r="L7" s="153">
        <v>2</v>
      </c>
      <c r="M7" s="151">
        <v>3</v>
      </c>
      <c r="N7" s="148">
        <f>SUM(K7:M7)</f>
        <v>9</v>
      </c>
      <c r="O7" s="1">
        <f t="shared" ref="O7:O9" si="0">E7+F7-J7-N7</f>
        <v>0</v>
      </c>
    </row>
    <row r="8" spans="1:16" ht="20.100000000000001" customHeight="1" x14ac:dyDescent="0.2">
      <c r="A8" s="153" t="s">
        <v>17</v>
      </c>
      <c r="B8" s="153">
        <v>86</v>
      </c>
      <c r="C8" s="153">
        <v>190</v>
      </c>
      <c r="D8" s="120">
        <v>139</v>
      </c>
      <c r="E8" s="153">
        <f>B8+C8+D8</f>
        <v>415</v>
      </c>
      <c r="F8" s="153">
        <v>89</v>
      </c>
      <c r="G8" s="153">
        <v>114</v>
      </c>
      <c r="H8" s="153">
        <v>0</v>
      </c>
      <c r="I8" s="153">
        <v>0</v>
      </c>
      <c r="J8" s="153">
        <f>SUM(G8:I8)</f>
        <v>114</v>
      </c>
      <c r="K8" s="153">
        <f>112+2</f>
        <v>114</v>
      </c>
      <c r="L8" s="153">
        <v>178</v>
      </c>
      <c r="M8" s="120">
        <v>98</v>
      </c>
      <c r="N8" s="144">
        <f>SUM(K8:M8)</f>
        <v>390</v>
      </c>
      <c r="O8" s="1">
        <f t="shared" si="0"/>
        <v>0</v>
      </c>
    </row>
    <row r="9" spans="1:16" ht="20.100000000000001" customHeight="1" x14ac:dyDescent="0.2">
      <c r="A9" s="15" t="s">
        <v>7</v>
      </c>
      <c r="B9" s="148">
        <f>SUM(B6:B8)</f>
        <v>103</v>
      </c>
      <c r="C9" s="148">
        <f>SUM(C6:C8)</f>
        <v>254</v>
      </c>
      <c r="D9" s="148">
        <f>SUM(D6:D8)</f>
        <v>185</v>
      </c>
      <c r="E9" s="153">
        <f>B9+C9+D9</f>
        <v>542</v>
      </c>
      <c r="F9" s="15">
        <f>SUM(F6:F8)</f>
        <v>104</v>
      </c>
      <c r="G9" s="15">
        <f>SUM(G6:G8)</f>
        <v>142</v>
      </c>
      <c r="H9" s="15">
        <f>SUM(H6:H8)</f>
        <v>0</v>
      </c>
      <c r="I9" s="15">
        <f>SUM(I6:I8)</f>
        <v>0</v>
      </c>
      <c r="J9" s="153">
        <f>SUM(G9:I9)</f>
        <v>142</v>
      </c>
      <c r="K9" s="15">
        <f>SUM(K6:K8)</f>
        <v>132</v>
      </c>
      <c r="L9" s="15">
        <f>SUM(L6:L8)</f>
        <v>233</v>
      </c>
      <c r="M9" s="15">
        <f>SUM(M6:M8)</f>
        <v>139</v>
      </c>
      <c r="N9" s="144">
        <f>SUM(N6:N8)</f>
        <v>504</v>
      </c>
      <c r="O9" s="1">
        <f t="shared" si="0"/>
        <v>0</v>
      </c>
    </row>
    <row r="10" spans="1:16" ht="20.25" customHeight="1" x14ac:dyDescent="0.2">
      <c r="A10" s="290" t="s">
        <v>18</v>
      </c>
      <c r="B10" s="290"/>
      <c r="C10" s="290"/>
      <c r="D10" s="290"/>
      <c r="E10" s="290"/>
      <c r="F10" s="290"/>
      <c r="G10" s="290"/>
      <c r="H10" s="290"/>
      <c r="I10" s="290"/>
      <c r="J10" s="290"/>
      <c r="K10" s="290"/>
      <c r="L10" s="290"/>
      <c r="M10" s="290"/>
      <c r="N10" s="291"/>
      <c r="O10" s="290"/>
      <c r="P10" s="290"/>
    </row>
    <row r="11" spans="1:16" ht="24.75" customHeight="1" x14ac:dyDescent="0.2">
      <c r="A11" s="276" t="s">
        <v>171</v>
      </c>
      <c r="B11" s="276"/>
      <c r="C11" s="276"/>
      <c r="D11" s="276"/>
      <c r="E11" s="276"/>
      <c r="F11" s="276"/>
      <c r="G11" s="276"/>
      <c r="H11" s="276"/>
      <c r="I11" s="276"/>
      <c r="J11" s="276"/>
      <c r="K11" s="276"/>
      <c r="L11" s="276"/>
      <c r="M11" s="276"/>
      <c r="N11" s="276"/>
      <c r="O11" s="276"/>
      <c r="P11" s="276"/>
    </row>
    <row r="12" spans="1:16" ht="24" customHeight="1" x14ac:dyDescent="0.2">
      <c r="A12" s="80"/>
      <c r="B12" s="292" t="s">
        <v>19</v>
      </c>
      <c r="C12" s="292"/>
      <c r="D12" s="292"/>
      <c r="E12" s="292"/>
      <c r="F12" s="292"/>
      <c r="G12" s="292" t="s">
        <v>20</v>
      </c>
      <c r="H12" s="292"/>
      <c r="I12" s="292"/>
      <c r="J12" s="292"/>
      <c r="K12" s="292"/>
      <c r="L12" s="292" t="s">
        <v>21</v>
      </c>
      <c r="M12" s="292"/>
      <c r="N12" s="292"/>
      <c r="O12" s="292"/>
      <c r="P12" s="292"/>
    </row>
    <row r="13" spans="1:16" ht="18.95" customHeight="1" x14ac:dyDescent="0.2">
      <c r="A13" s="81" t="s">
        <v>3</v>
      </c>
      <c r="B13" s="227" t="s">
        <v>175</v>
      </c>
      <c r="C13" s="118">
        <v>2021</v>
      </c>
      <c r="D13" s="118">
        <v>2022</v>
      </c>
      <c r="E13" s="118">
        <v>2023</v>
      </c>
      <c r="F13" s="151" t="s">
        <v>7</v>
      </c>
      <c r="G13" s="227" t="s">
        <v>175</v>
      </c>
      <c r="H13" s="118">
        <v>2021</v>
      </c>
      <c r="I13" s="118">
        <v>2022</v>
      </c>
      <c r="J13" s="118">
        <v>2023</v>
      </c>
      <c r="K13" s="151" t="s">
        <v>7</v>
      </c>
      <c r="L13" s="227" t="s">
        <v>175</v>
      </c>
      <c r="M13" s="118">
        <v>2021</v>
      </c>
      <c r="N13" s="118">
        <v>2022</v>
      </c>
      <c r="O13" s="118">
        <v>2023</v>
      </c>
      <c r="P13" s="151" t="s">
        <v>7</v>
      </c>
    </row>
    <row r="14" spans="1:16" ht="20.100000000000001" customHeight="1" x14ac:dyDescent="0.2">
      <c r="A14" s="19" t="s">
        <v>15</v>
      </c>
      <c r="B14" s="20">
        <v>1</v>
      </c>
      <c r="C14" s="77">
        <v>2</v>
      </c>
      <c r="D14" s="77">
        <v>0</v>
      </c>
      <c r="E14" s="65">
        <v>12</v>
      </c>
      <c r="F14" s="151">
        <f>SUM(B14:E14)</f>
        <v>15</v>
      </c>
      <c r="G14" s="21">
        <v>11</v>
      </c>
      <c r="H14" s="20">
        <v>13</v>
      </c>
      <c r="I14" s="5">
        <v>27</v>
      </c>
      <c r="J14" s="5">
        <v>12</v>
      </c>
      <c r="K14" s="155">
        <f>SUM(G14:J14)</f>
        <v>63</v>
      </c>
      <c r="L14" s="20">
        <v>14</v>
      </c>
      <c r="M14" s="5">
        <v>10</v>
      </c>
      <c r="N14" s="5">
        <v>14</v>
      </c>
      <c r="O14" s="67">
        <v>3</v>
      </c>
      <c r="P14" s="77">
        <f>SUM(L14:O14)</f>
        <v>41</v>
      </c>
    </row>
    <row r="15" spans="1:16" ht="20.100000000000001" customHeight="1" x14ac:dyDescent="0.2">
      <c r="A15" s="152" t="s">
        <v>16</v>
      </c>
      <c r="B15" s="23">
        <v>0</v>
      </c>
      <c r="C15" s="77">
        <v>1</v>
      </c>
      <c r="D15" s="77">
        <v>0</v>
      </c>
      <c r="E15" s="66">
        <v>1</v>
      </c>
      <c r="F15" s="151">
        <f>SUM(B15:E15)</f>
        <v>2</v>
      </c>
      <c r="G15" s="24">
        <v>1</v>
      </c>
      <c r="H15" s="23">
        <v>0</v>
      </c>
      <c r="I15" s="5">
        <v>0</v>
      </c>
      <c r="J15" s="5">
        <v>1</v>
      </c>
      <c r="K15" s="155">
        <f>SUM(G15:J15)</f>
        <v>2</v>
      </c>
      <c r="L15" s="23">
        <v>1</v>
      </c>
      <c r="M15" s="5">
        <v>1</v>
      </c>
      <c r="N15" s="5">
        <v>3</v>
      </c>
      <c r="O15" s="68">
        <v>0</v>
      </c>
      <c r="P15" s="77">
        <f>SUM(L15:O15)</f>
        <v>5</v>
      </c>
    </row>
    <row r="16" spans="1:16" ht="20.100000000000001" customHeight="1" x14ac:dyDescent="0.2">
      <c r="A16" s="152" t="s">
        <v>17</v>
      </c>
      <c r="B16" s="23">
        <v>39</v>
      </c>
      <c r="C16" s="77">
        <v>8</v>
      </c>
      <c r="D16" s="77">
        <v>12</v>
      </c>
      <c r="E16" s="66">
        <v>27</v>
      </c>
      <c r="F16" s="151">
        <f>SUM(B16:E16)</f>
        <v>86</v>
      </c>
      <c r="G16" s="24">
        <v>31</v>
      </c>
      <c r="H16" s="23">
        <v>27</v>
      </c>
      <c r="I16" s="5">
        <v>78</v>
      </c>
      <c r="J16" s="5">
        <v>53</v>
      </c>
      <c r="K16" s="155">
        <f>SUM(G16:J16)</f>
        <v>189</v>
      </c>
      <c r="L16" s="23">
        <v>36</v>
      </c>
      <c r="M16" s="5">
        <v>33</v>
      </c>
      <c r="N16" s="5">
        <v>61</v>
      </c>
      <c r="O16" s="68">
        <v>9</v>
      </c>
      <c r="P16" s="77">
        <f>SUM(L16:O16)</f>
        <v>139</v>
      </c>
    </row>
    <row r="17" spans="1:18" ht="20.100000000000001" customHeight="1" x14ac:dyDescent="0.2">
      <c r="A17" s="152" t="s">
        <v>7</v>
      </c>
      <c r="B17" s="23">
        <f>SUM(B14:B16)</f>
        <v>40</v>
      </c>
      <c r="C17" s="23">
        <f>SUM(C14:C16)</f>
        <v>11</v>
      </c>
      <c r="D17" s="23">
        <f>SUM(D14:D16)</f>
        <v>12</v>
      </c>
      <c r="E17" s="23">
        <f>SUM(E14:E16)</f>
        <v>40</v>
      </c>
      <c r="F17" s="151">
        <f>SUM(B17:E17)</f>
        <v>103</v>
      </c>
      <c r="G17" s="24">
        <f>SUM(G14:G16)</f>
        <v>43</v>
      </c>
      <c r="H17" s="24">
        <f>SUM(H14:H16)</f>
        <v>40</v>
      </c>
      <c r="I17" s="21">
        <f>SUM(I14:I16)</f>
        <v>105</v>
      </c>
      <c r="J17" s="21">
        <f>SUM(J14:J16)</f>
        <v>66</v>
      </c>
      <c r="K17" s="151">
        <f>SUM(G17:J17)</f>
        <v>254</v>
      </c>
      <c r="L17" s="24">
        <f>SUM(L14:L16)</f>
        <v>51</v>
      </c>
      <c r="M17" s="21">
        <f>SUM(M14:M16)</f>
        <v>44</v>
      </c>
      <c r="N17" s="21">
        <f>SUM(N14:N16)</f>
        <v>78</v>
      </c>
      <c r="O17" s="24">
        <f>SUM(O14:O16)</f>
        <v>12</v>
      </c>
      <c r="P17" s="77">
        <f>SUM(L17:O17)</f>
        <v>185</v>
      </c>
    </row>
    <row r="18" spans="1:18" ht="31.5" customHeight="1" x14ac:dyDescent="0.25">
      <c r="A18" s="266" t="s">
        <v>172</v>
      </c>
      <c r="B18" s="267"/>
      <c r="C18" s="268"/>
      <c r="D18" s="268"/>
      <c r="E18" s="267"/>
      <c r="F18" s="267"/>
      <c r="G18" s="267"/>
      <c r="H18" s="267"/>
      <c r="I18" s="267"/>
      <c r="J18" s="267"/>
      <c r="K18" s="267"/>
      <c r="L18" s="267"/>
      <c r="M18" s="267"/>
      <c r="N18" s="267"/>
      <c r="O18" s="267"/>
      <c r="P18" s="268"/>
    </row>
    <row r="19" spans="1:18" ht="36.75" customHeight="1" x14ac:dyDescent="0.2">
      <c r="A19" s="2"/>
      <c r="B19" s="244" t="s">
        <v>19</v>
      </c>
      <c r="C19" s="244"/>
      <c r="D19" s="244"/>
      <c r="E19" s="244"/>
      <c r="F19" s="244"/>
      <c r="G19" s="293" t="s">
        <v>20</v>
      </c>
      <c r="H19" s="293"/>
      <c r="I19" s="293"/>
      <c r="J19" s="293"/>
      <c r="K19" s="293"/>
      <c r="L19" s="294" t="s">
        <v>21</v>
      </c>
      <c r="M19" s="294"/>
      <c r="N19" s="294"/>
      <c r="O19" s="294"/>
      <c r="P19" s="294"/>
    </row>
    <row r="20" spans="1:18" ht="18.95" customHeight="1" x14ac:dyDescent="0.2">
      <c r="A20" s="9" t="s">
        <v>3</v>
      </c>
      <c r="B20" s="227" t="s">
        <v>175</v>
      </c>
      <c r="C20" s="118">
        <v>2021</v>
      </c>
      <c r="D20" s="118">
        <v>2022</v>
      </c>
      <c r="E20" s="118">
        <v>2023</v>
      </c>
      <c r="F20" s="151" t="s">
        <v>7</v>
      </c>
      <c r="G20" s="227" t="s">
        <v>175</v>
      </c>
      <c r="H20" s="118">
        <v>2021</v>
      </c>
      <c r="I20" s="118">
        <v>2022</v>
      </c>
      <c r="J20" s="118">
        <v>2023</v>
      </c>
      <c r="K20" s="151" t="s">
        <v>7</v>
      </c>
      <c r="L20" s="227" t="s">
        <v>175</v>
      </c>
      <c r="M20" s="118">
        <v>2021</v>
      </c>
      <c r="N20" s="118">
        <v>2022</v>
      </c>
      <c r="O20" s="118">
        <v>2023</v>
      </c>
      <c r="P20" s="151" t="s">
        <v>7</v>
      </c>
    </row>
    <row r="21" spans="1:18" ht="20.100000000000001" customHeight="1" x14ac:dyDescent="0.2">
      <c r="A21" s="153" t="s">
        <v>15</v>
      </c>
      <c r="B21" s="151">
        <v>1</v>
      </c>
      <c r="C21" s="151">
        <v>1</v>
      </c>
      <c r="D21" s="151">
        <v>0</v>
      </c>
      <c r="E21" s="151">
        <f>9+3</f>
        <v>12</v>
      </c>
      <c r="F21" s="151">
        <f>SUM(B21:E21)</f>
        <v>14</v>
      </c>
      <c r="G21" s="151">
        <v>9</v>
      </c>
      <c r="H21" s="151">
        <v>16</v>
      </c>
      <c r="I21" s="151">
        <v>15</v>
      </c>
      <c r="J21" s="151">
        <v>13</v>
      </c>
      <c r="K21" s="151">
        <f>SUM(G21:J21)</f>
        <v>53</v>
      </c>
      <c r="L21" s="151">
        <v>9</v>
      </c>
      <c r="M21" s="151">
        <v>5</v>
      </c>
      <c r="N21" s="151">
        <v>15</v>
      </c>
      <c r="O21" s="151">
        <v>9</v>
      </c>
      <c r="P21" s="151">
        <f>SUM(L21:O21)</f>
        <v>38</v>
      </c>
    </row>
    <row r="22" spans="1:18" ht="20.100000000000001" customHeight="1" x14ac:dyDescent="0.2">
      <c r="A22" s="153" t="s">
        <v>16</v>
      </c>
      <c r="B22" s="151">
        <v>0</v>
      </c>
      <c r="C22" s="151">
        <v>2</v>
      </c>
      <c r="D22" s="151">
        <v>0</v>
      </c>
      <c r="E22" s="151">
        <v>2</v>
      </c>
      <c r="F22" s="151">
        <f>SUM(B22:E22)</f>
        <v>4</v>
      </c>
      <c r="G22" s="151">
        <v>1</v>
      </c>
      <c r="H22" s="151">
        <v>0</v>
      </c>
      <c r="I22" s="151">
        <v>0</v>
      </c>
      <c r="J22" s="151">
        <v>1</v>
      </c>
      <c r="K22" s="151">
        <f>SUM(G22:J22)</f>
        <v>2</v>
      </c>
      <c r="L22" s="151">
        <v>1</v>
      </c>
      <c r="M22" s="151">
        <v>0</v>
      </c>
      <c r="N22" s="187">
        <v>2</v>
      </c>
      <c r="O22" s="151">
        <v>0</v>
      </c>
      <c r="P22" s="151">
        <f>SUM(L22:O22)</f>
        <v>3</v>
      </c>
    </row>
    <row r="23" spans="1:18" ht="20.100000000000001" customHeight="1" x14ac:dyDescent="0.2">
      <c r="A23" s="153" t="s">
        <v>17</v>
      </c>
      <c r="B23" s="151">
        <v>39</v>
      </c>
      <c r="C23" s="151">
        <v>10</v>
      </c>
      <c r="D23" s="151">
        <v>21</v>
      </c>
      <c r="E23" s="151">
        <f>42+2</f>
        <v>44</v>
      </c>
      <c r="F23" s="151">
        <f>SUM(B23:E23)</f>
        <v>114</v>
      </c>
      <c r="G23" s="151">
        <v>33</v>
      </c>
      <c r="H23" s="151">
        <v>22</v>
      </c>
      <c r="I23" s="151">
        <v>60</v>
      </c>
      <c r="J23" s="151">
        <v>63</v>
      </c>
      <c r="K23" s="151">
        <f>SUM(G23:J23)</f>
        <v>178</v>
      </c>
      <c r="L23" s="151">
        <v>23</v>
      </c>
      <c r="M23" s="151">
        <v>18</v>
      </c>
      <c r="N23" s="151">
        <v>41</v>
      </c>
      <c r="O23" s="151">
        <v>16</v>
      </c>
      <c r="P23" s="151">
        <f>SUM(L23:O23)</f>
        <v>98</v>
      </c>
    </row>
    <row r="24" spans="1:18" ht="20.100000000000001" customHeight="1" x14ac:dyDescent="0.2">
      <c r="A24" s="15" t="s">
        <v>7</v>
      </c>
      <c r="B24" s="148">
        <f>SUM(B21:B23)</f>
        <v>40</v>
      </c>
      <c r="C24" s="148">
        <f>SUM(C21:C23)</f>
        <v>13</v>
      </c>
      <c r="D24" s="148">
        <f>SUM(D21:D23)</f>
        <v>21</v>
      </c>
      <c r="E24" s="148">
        <f>SUM(E21:E23)</f>
        <v>58</v>
      </c>
      <c r="F24" s="148">
        <f>SUM(B24:E24)</f>
        <v>132</v>
      </c>
      <c r="G24" s="148">
        <f>SUM(G21:G23)</f>
        <v>43</v>
      </c>
      <c r="H24" s="148">
        <f>SUM(H21:H23)</f>
        <v>38</v>
      </c>
      <c r="I24" s="148">
        <f>SUM(I21:I23)</f>
        <v>75</v>
      </c>
      <c r="J24" s="148">
        <f>SUM(J21:J23)</f>
        <v>77</v>
      </c>
      <c r="K24" s="148">
        <f>SUM(G24:J24)</f>
        <v>233</v>
      </c>
      <c r="L24" s="148">
        <f>SUM(L21:L23)</f>
        <v>33</v>
      </c>
      <c r="M24" s="148">
        <f>SUM(M21:M23)</f>
        <v>23</v>
      </c>
      <c r="N24" s="148">
        <f>SUM(N21:N23)</f>
        <v>58</v>
      </c>
      <c r="O24" s="148">
        <v>0</v>
      </c>
      <c r="P24" s="148">
        <f>SUM(P21:P23)</f>
        <v>139</v>
      </c>
    </row>
    <row r="25" spans="1:18" ht="113.25" customHeight="1" thickBot="1" x14ac:dyDescent="0.25">
      <c r="A25" s="295" t="s">
        <v>22</v>
      </c>
      <c r="B25" s="295"/>
      <c r="C25" s="295"/>
      <c r="D25" s="295"/>
      <c r="E25" s="149">
        <v>10</v>
      </c>
      <c r="F25" s="296" t="s">
        <v>23</v>
      </c>
      <c r="G25" s="296"/>
      <c r="H25" s="82"/>
      <c r="I25" s="250" t="s">
        <v>173</v>
      </c>
      <c r="J25" s="251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297" t="s">
        <v>24</v>
      </c>
      <c r="B26" s="297"/>
      <c r="C26" s="297"/>
      <c r="D26" s="88"/>
      <c r="E26" s="150" t="s">
        <v>25</v>
      </c>
      <c r="F26" s="89" t="s">
        <v>26</v>
      </c>
      <c r="G26" s="90" t="s">
        <v>27</v>
      </c>
      <c r="H26" s="37"/>
      <c r="I26" s="252"/>
      <c r="J26" s="252"/>
      <c r="K26" s="298">
        <v>30</v>
      </c>
      <c r="L26" s="91"/>
      <c r="M26" s="92"/>
      <c r="N26" s="299"/>
      <c r="O26" s="39"/>
      <c r="P26" s="93"/>
    </row>
    <row r="27" spans="1:18" ht="20.100000000000001" customHeight="1" thickTop="1" thickBot="1" x14ac:dyDescent="0.25">
      <c r="A27" s="297"/>
      <c r="B27" s="297"/>
      <c r="C27" s="297"/>
      <c r="D27" s="94" t="s">
        <v>147</v>
      </c>
      <c r="E27" s="95">
        <v>19</v>
      </c>
      <c r="F27" s="96">
        <v>5</v>
      </c>
      <c r="G27" s="96">
        <v>4</v>
      </c>
      <c r="H27" s="37"/>
      <c r="I27" s="252"/>
      <c r="J27" s="252"/>
      <c r="K27" s="298"/>
      <c r="L27" s="97"/>
      <c r="M27" s="98"/>
      <c r="N27" s="299"/>
      <c r="O27" s="39"/>
      <c r="P27" s="93"/>
    </row>
    <row r="28" spans="1:18" ht="20.100000000000001" customHeight="1" thickTop="1" thickBot="1" x14ac:dyDescent="0.25">
      <c r="A28" s="297"/>
      <c r="B28" s="297"/>
      <c r="C28" s="297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297"/>
      <c r="B29" s="297"/>
      <c r="C29" s="297"/>
      <c r="D29" s="94"/>
      <c r="E29" s="95"/>
      <c r="F29" s="99"/>
      <c r="G29" s="99"/>
      <c r="H29" s="37"/>
      <c r="I29" s="264" t="s">
        <v>174</v>
      </c>
      <c r="J29" s="264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297"/>
      <c r="B30" s="297"/>
      <c r="C30" s="297"/>
      <c r="D30" s="94"/>
      <c r="E30" s="95"/>
      <c r="F30" s="99"/>
      <c r="G30" s="99"/>
      <c r="H30" s="37"/>
      <c r="I30" s="265"/>
      <c r="J30" s="265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297"/>
      <c r="B31" s="297"/>
      <c r="C31" s="297"/>
      <c r="D31" s="94"/>
      <c r="E31" s="95"/>
      <c r="F31" s="99"/>
      <c r="G31" s="99"/>
      <c r="H31" s="37"/>
      <c r="I31" s="265"/>
      <c r="J31" s="265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297"/>
      <c r="B32" s="297"/>
      <c r="C32" s="297"/>
      <c r="D32" s="94"/>
      <c r="E32" s="95"/>
      <c r="F32" s="99"/>
      <c r="G32" s="99"/>
      <c r="H32" s="37"/>
      <c r="I32" s="265"/>
      <c r="J32" s="265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297"/>
      <c r="B33" s="297"/>
      <c r="C33" s="297"/>
      <c r="D33" s="94"/>
      <c r="E33" s="95"/>
      <c r="F33" s="99"/>
      <c r="G33" s="99"/>
      <c r="H33" s="37"/>
      <c r="I33" s="265"/>
      <c r="J33" s="265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297"/>
      <c r="B34" s="297"/>
      <c r="C34" s="297"/>
      <c r="D34" s="94"/>
      <c r="E34" s="95"/>
      <c r="F34" s="99"/>
      <c r="G34" s="99"/>
      <c r="H34" s="37"/>
      <c r="I34" s="265"/>
      <c r="J34" s="265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297"/>
      <c r="B35" s="297"/>
      <c r="C35" s="297"/>
      <c r="D35" s="94"/>
      <c r="E35" s="109"/>
      <c r="F35" s="99"/>
      <c r="G35" s="99"/>
      <c r="H35" s="37"/>
      <c r="I35" s="265"/>
      <c r="J35" s="265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297"/>
      <c r="B36" s="297"/>
      <c r="C36" s="297"/>
      <c r="D36" s="94"/>
      <c r="E36" s="110"/>
      <c r="F36" s="99"/>
      <c r="G36" s="99"/>
      <c r="H36" s="37"/>
      <c r="I36" s="265"/>
      <c r="J36" s="265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297"/>
      <c r="B37" s="297"/>
      <c r="C37" s="297"/>
      <c r="D37" s="111" t="s">
        <v>7</v>
      </c>
      <c r="E37" s="112">
        <f>SUM(E27:E36)</f>
        <v>19</v>
      </c>
      <c r="F37" s="112">
        <f>SUM(F27:F36)</f>
        <v>5</v>
      </c>
      <c r="G37" s="112">
        <f>SUM(G27:G36)</f>
        <v>4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56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R38"/>
  <sheetViews>
    <sheetView view="pageBreakPreview" zoomScaleNormal="100" zoomScaleSheetLayoutView="100" workbookViewId="0">
      <selection activeCell="A3" sqref="A3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69" t="s">
        <v>95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</row>
    <row r="2" spans="1:16" ht="29.25" customHeight="1" x14ac:dyDescent="0.2">
      <c r="A2" s="269" t="s">
        <v>166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</row>
    <row r="3" spans="1:16" ht="22.5" customHeight="1" x14ac:dyDescent="0.2">
      <c r="A3" s="2"/>
      <c r="B3" s="289" t="s">
        <v>0</v>
      </c>
      <c r="C3" s="289"/>
      <c r="D3" s="3"/>
      <c r="E3" s="3"/>
      <c r="F3" s="3"/>
      <c r="G3" s="3"/>
      <c r="H3" s="76" t="s">
        <v>1</v>
      </c>
      <c r="I3" s="117">
        <v>8</v>
      </c>
      <c r="J3" s="6"/>
      <c r="K3" s="4" t="s">
        <v>2</v>
      </c>
      <c r="L3" s="141">
        <v>6</v>
      </c>
      <c r="M3" s="2"/>
      <c r="N3" s="2"/>
      <c r="O3" s="2"/>
      <c r="P3" s="2"/>
    </row>
    <row r="4" spans="1:16" ht="51" customHeight="1" x14ac:dyDescent="0.2">
      <c r="A4" s="2"/>
      <c r="B4" s="272" t="s">
        <v>167</v>
      </c>
      <c r="C4" s="272"/>
      <c r="D4" s="272"/>
      <c r="E4" s="272"/>
      <c r="F4" s="227" t="s">
        <v>168</v>
      </c>
      <c r="G4" s="273" t="s">
        <v>169</v>
      </c>
      <c r="H4" s="274"/>
      <c r="I4" s="274"/>
      <c r="J4" s="274"/>
      <c r="K4" s="272" t="s">
        <v>170</v>
      </c>
      <c r="L4" s="272"/>
      <c r="M4" s="272"/>
      <c r="N4" s="272"/>
    </row>
    <row r="5" spans="1:16" ht="44.25" customHeight="1" x14ac:dyDescent="0.2">
      <c r="A5" s="9" t="s">
        <v>3</v>
      </c>
      <c r="B5" s="78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56" t="s">
        <v>14</v>
      </c>
      <c r="N5" s="156" t="s">
        <v>7</v>
      </c>
    </row>
    <row r="6" spans="1:16" ht="20.100000000000001" customHeight="1" x14ac:dyDescent="0.2">
      <c r="A6" s="153" t="s">
        <v>15</v>
      </c>
      <c r="B6" s="153">
        <v>91</v>
      </c>
      <c r="C6" s="153">
        <v>61</v>
      </c>
      <c r="D6" s="232">
        <v>54</v>
      </c>
      <c r="E6" s="153">
        <f>B6+C6+D6</f>
        <v>206</v>
      </c>
      <c r="F6" s="153">
        <v>11</v>
      </c>
      <c r="G6" s="153">
        <v>24</v>
      </c>
      <c r="H6" s="153">
        <v>13</v>
      </c>
      <c r="I6" s="153">
        <v>1</v>
      </c>
      <c r="J6" s="153">
        <f>SUM(G6:I6)</f>
        <v>38</v>
      </c>
      <c r="K6" s="153">
        <f>58-1</f>
        <v>57</v>
      </c>
      <c r="L6" s="153">
        <v>67</v>
      </c>
      <c r="M6" s="151">
        <v>55</v>
      </c>
      <c r="N6" s="195">
        <f>SUM(K6:M6)</f>
        <v>179</v>
      </c>
      <c r="O6" s="1">
        <f>E6+F6-J6-N6</f>
        <v>0</v>
      </c>
    </row>
    <row r="7" spans="1:16" ht="20.100000000000001" customHeight="1" x14ac:dyDescent="0.2">
      <c r="A7" s="153" t="s">
        <v>16</v>
      </c>
      <c r="B7" s="153">
        <v>3</v>
      </c>
      <c r="C7" s="153">
        <v>3</v>
      </c>
      <c r="D7" s="232">
        <v>4</v>
      </c>
      <c r="E7" s="153">
        <f>B7+C7+D7</f>
        <v>10</v>
      </c>
      <c r="F7" s="153">
        <v>1</v>
      </c>
      <c r="G7" s="153">
        <v>4</v>
      </c>
      <c r="H7" s="153">
        <v>3</v>
      </c>
      <c r="I7" s="153">
        <v>0</v>
      </c>
      <c r="J7" s="153">
        <f>SUM(G7:I7)</f>
        <v>7</v>
      </c>
      <c r="K7" s="153">
        <v>1</v>
      </c>
      <c r="L7" s="153">
        <v>3</v>
      </c>
      <c r="M7" s="151">
        <v>0</v>
      </c>
      <c r="N7" s="195">
        <f>SUM(K7:M7)</f>
        <v>4</v>
      </c>
      <c r="O7" s="1">
        <f t="shared" ref="O7:O9" si="0">E7+F7-J7-N7</f>
        <v>0</v>
      </c>
    </row>
    <row r="8" spans="1:16" ht="20.100000000000001" customHeight="1" x14ac:dyDescent="0.2">
      <c r="A8" s="153" t="s">
        <v>17</v>
      </c>
      <c r="B8" s="153">
        <v>582</v>
      </c>
      <c r="C8" s="153">
        <v>294</v>
      </c>
      <c r="D8" s="120">
        <v>269</v>
      </c>
      <c r="E8" s="153">
        <f>B8+C8+D8</f>
        <v>1145</v>
      </c>
      <c r="F8" s="153">
        <v>102</v>
      </c>
      <c r="G8" s="153">
        <v>172</v>
      </c>
      <c r="H8" s="153">
        <v>173</v>
      </c>
      <c r="I8" s="153">
        <v>2</v>
      </c>
      <c r="J8" s="153">
        <f>SUM(G8:I8)</f>
        <v>347</v>
      </c>
      <c r="K8" s="153">
        <f>375+1</f>
        <v>376</v>
      </c>
      <c r="L8" s="153">
        <v>335</v>
      </c>
      <c r="M8" s="120">
        <v>189</v>
      </c>
      <c r="N8" s="195">
        <f>SUM(K8:M8)</f>
        <v>900</v>
      </c>
      <c r="O8" s="1">
        <f t="shared" si="0"/>
        <v>0</v>
      </c>
    </row>
    <row r="9" spans="1:16" ht="20.100000000000001" customHeight="1" x14ac:dyDescent="0.2">
      <c r="A9" s="15" t="s">
        <v>7</v>
      </c>
      <c r="B9" s="148">
        <f>SUM(B6:B8)</f>
        <v>676</v>
      </c>
      <c r="C9" s="148">
        <f>SUM(C6:C8)</f>
        <v>358</v>
      </c>
      <c r="D9" s="148">
        <f>SUM(D6:D8)</f>
        <v>327</v>
      </c>
      <c r="E9" s="153">
        <f>B9+C9+D9</f>
        <v>1361</v>
      </c>
      <c r="F9" s="15">
        <f>SUM(F6:F8)</f>
        <v>114</v>
      </c>
      <c r="G9" s="15">
        <f>SUM(G6:G8)</f>
        <v>200</v>
      </c>
      <c r="H9" s="15">
        <f>SUM(H6:H8)</f>
        <v>189</v>
      </c>
      <c r="I9" s="15">
        <f>SUM(I6:I8)</f>
        <v>3</v>
      </c>
      <c r="J9" s="153">
        <f>SUM(G9:I9)</f>
        <v>392</v>
      </c>
      <c r="K9" s="15">
        <f>SUM(K6:K8)</f>
        <v>434</v>
      </c>
      <c r="L9" s="15">
        <f>SUM(L6:L8)</f>
        <v>405</v>
      </c>
      <c r="M9" s="15">
        <f>SUM(M6:M8)</f>
        <v>244</v>
      </c>
      <c r="N9" s="144">
        <f>SUM(N6:N8)</f>
        <v>1083</v>
      </c>
      <c r="O9" s="1">
        <f t="shared" si="0"/>
        <v>0</v>
      </c>
    </row>
    <row r="10" spans="1:16" ht="20.25" customHeight="1" x14ac:dyDescent="0.2">
      <c r="A10" s="290" t="s">
        <v>18</v>
      </c>
      <c r="B10" s="290"/>
      <c r="C10" s="290"/>
      <c r="D10" s="290"/>
      <c r="E10" s="290"/>
      <c r="F10" s="290"/>
      <c r="G10" s="290"/>
      <c r="H10" s="290"/>
      <c r="I10" s="290"/>
      <c r="J10" s="290"/>
      <c r="K10" s="290"/>
      <c r="L10" s="290"/>
      <c r="M10" s="290"/>
      <c r="N10" s="291"/>
      <c r="O10" s="290"/>
      <c r="P10" s="290"/>
    </row>
    <row r="11" spans="1:16" ht="24.75" customHeight="1" x14ac:dyDescent="0.2">
      <c r="A11" s="276" t="s">
        <v>171</v>
      </c>
      <c r="B11" s="276"/>
      <c r="C11" s="276"/>
      <c r="D11" s="276"/>
      <c r="E11" s="276"/>
      <c r="F11" s="276"/>
      <c r="G11" s="276"/>
      <c r="H11" s="276"/>
      <c r="I11" s="276"/>
      <c r="J11" s="276"/>
      <c r="K11" s="276"/>
      <c r="L11" s="276"/>
      <c r="M11" s="276"/>
      <c r="N11" s="276"/>
      <c r="O11" s="276"/>
      <c r="P11" s="276"/>
    </row>
    <row r="12" spans="1:16" ht="24" customHeight="1" x14ac:dyDescent="0.2">
      <c r="A12" s="80"/>
      <c r="B12" s="292" t="s">
        <v>19</v>
      </c>
      <c r="C12" s="292"/>
      <c r="D12" s="292"/>
      <c r="E12" s="292"/>
      <c r="F12" s="292"/>
      <c r="G12" s="292" t="s">
        <v>20</v>
      </c>
      <c r="H12" s="292"/>
      <c r="I12" s="292"/>
      <c r="J12" s="292"/>
      <c r="K12" s="292"/>
      <c r="L12" s="292" t="s">
        <v>21</v>
      </c>
      <c r="M12" s="292"/>
      <c r="N12" s="292"/>
      <c r="O12" s="292"/>
      <c r="P12" s="292"/>
    </row>
    <row r="13" spans="1:16" ht="18.95" customHeight="1" x14ac:dyDescent="0.2">
      <c r="A13" s="81" t="s">
        <v>3</v>
      </c>
      <c r="B13" s="227" t="s">
        <v>175</v>
      </c>
      <c r="C13" s="118">
        <v>2021</v>
      </c>
      <c r="D13" s="118">
        <v>2022</v>
      </c>
      <c r="E13" s="118">
        <v>2023</v>
      </c>
      <c r="F13" s="151" t="s">
        <v>7</v>
      </c>
      <c r="G13" s="227" t="s">
        <v>175</v>
      </c>
      <c r="H13" s="118">
        <v>2021</v>
      </c>
      <c r="I13" s="118">
        <v>2022</v>
      </c>
      <c r="J13" s="118">
        <v>2023</v>
      </c>
      <c r="K13" s="151" t="s">
        <v>7</v>
      </c>
      <c r="L13" s="227" t="s">
        <v>175</v>
      </c>
      <c r="M13" s="118">
        <v>2021</v>
      </c>
      <c r="N13" s="118">
        <v>2022</v>
      </c>
      <c r="O13" s="118">
        <v>2023</v>
      </c>
      <c r="P13" s="151" t="s">
        <v>7</v>
      </c>
    </row>
    <row r="14" spans="1:16" ht="20.100000000000001" customHeight="1" x14ac:dyDescent="0.2">
      <c r="A14" s="19" t="s">
        <v>15</v>
      </c>
      <c r="B14" s="20">
        <v>14</v>
      </c>
      <c r="C14" s="77">
        <v>7</v>
      </c>
      <c r="D14" s="77">
        <v>45</v>
      </c>
      <c r="E14" s="65">
        <v>25</v>
      </c>
      <c r="F14" s="151">
        <f>SUM(B14:E14)</f>
        <v>91</v>
      </c>
      <c r="G14" s="21">
        <v>27</v>
      </c>
      <c r="H14" s="20">
        <v>28</v>
      </c>
      <c r="I14" s="5">
        <v>2</v>
      </c>
      <c r="J14" s="5">
        <v>4</v>
      </c>
      <c r="K14" s="155">
        <f>SUM(G14:J14)</f>
        <v>61</v>
      </c>
      <c r="L14" s="20">
        <v>35</v>
      </c>
      <c r="M14" s="5">
        <v>13</v>
      </c>
      <c r="N14" s="5">
        <v>2</v>
      </c>
      <c r="O14" s="67">
        <v>5</v>
      </c>
      <c r="P14" s="77">
        <f>SUM(L14:O14)</f>
        <v>55</v>
      </c>
    </row>
    <row r="15" spans="1:16" ht="20.100000000000001" customHeight="1" x14ac:dyDescent="0.2">
      <c r="A15" s="152" t="s">
        <v>16</v>
      </c>
      <c r="B15" s="23">
        <v>0</v>
      </c>
      <c r="C15" s="77">
        <v>0</v>
      </c>
      <c r="D15" s="77">
        <v>1</v>
      </c>
      <c r="E15" s="66">
        <v>2</v>
      </c>
      <c r="F15" s="151">
        <f>SUM(B15:E15)</f>
        <v>3</v>
      </c>
      <c r="G15" s="24">
        <v>2</v>
      </c>
      <c r="H15" s="23">
        <v>1</v>
      </c>
      <c r="I15" s="5">
        <v>0</v>
      </c>
      <c r="J15" s="5">
        <v>0</v>
      </c>
      <c r="K15" s="155">
        <f>SUM(G15:J15)</f>
        <v>3</v>
      </c>
      <c r="L15" s="23">
        <v>0</v>
      </c>
      <c r="M15" s="5">
        <v>0</v>
      </c>
      <c r="N15" s="5">
        <v>0</v>
      </c>
      <c r="O15" s="68">
        <v>0</v>
      </c>
      <c r="P15" s="77">
        <f>SUM(L15:O15)</f>
        <v>0</v>
      </c>
    </row>
    <row r="16" spans="1:16" ht="20.100000000000001" customHeight="1" x14ac:dyDescent="0.2">
      <c r="A16" s="152" t="s">
        <v>17</v>
      </c>
      <c r="B16" s="23">
        <v>98</v>
      </c>
      <c r="C16" s="77">
        <v>102</v>
      </c>
      <c r="D16" s="77">
        <v>227</v>
      </c>
      <c r="E16" s="66">
        <v>155</v>
      </c>
      <c r="F16" s="151">
        <f>SUM(B16:E16)</f>
        <v>582</v>
      </c>
      <c r="G16" s="24">
        <v>173</v>
      </c>
      <c r="H16" s="23">
        <v>84</v>
      </c>
      <c r="I16" s="5">
        <v>29</v>
      </c>
      <c r="J16" s="5">
        <v>8</v>
      </c>
      <c r="K16" s="155">
        <f>SUM(G16:J16)</f>
        <v>294</v>
      </c>
      <c r="L16" s="23">
        <v>119</v>
      </c>
      <c r="M16" s="5">
        <v>30</v>
      </c>
      <c r="N16" s="5">
        <v>18</v>
      </c>
      <c r="O16" s="68">
        <v>22</v>
      </c>
      <c r="P16" s="77">
        <f>SUM(L16:O16)</f>
        <v>189</v>
      </c>
    </row>
    <row r="17" spans="1:18" ht="20.100000000000001" customHeight="1" x14ac:dyDescent="0.2">
      <c r="A17" s="152" t="s">
        <v>7</v>
      </c>
      <c r="B17" s="23">
        <f>SUM(B14:B16)</f>
        <v>112</v>
      </c>
      <c r="C17" s="23">
        <f>SUM(C14:C16)</f>
        <v>109</v>
      </c>
      <c r="D17" s="23">
        <f>SUM(D14:D16)</f>
        <v>273</v>
      </c>
      <c r="E17" s="23">
        <f>SUM(E14:E16)</f>
        <v>182</v>
      </c>
      <c r="F17" s="151">
        <f>SUM(B17:E17)</f>
        <v>676</v>
      </c>
      <c r="G17" s="24">
        <f>SUM(G14:G16)</f>
        <v>202</v>
      </c>
      <c r="H17" s="24">
        <f>SUM(H14:H16)</f>
        <v>113</v>
      </c>
      <c r="I17" s="21">
        <f>SUM(I14:I16)</f>
        <v>31</v>
      </c>
      <c r="J17" s="21">
        <f>SUM(J14:J16)</f>
        <v>12</v>
      </c>
      <c r="K17" s="151">
        <f>SUM(G17:J17)</f>
        <v>358</v>
      </c>
      <c r="L17" s="24">
        <f>SUM(L14:L16)</f>
        <v>154</v>
      </c>
      <c r="M17" s="21">
        <f>SUM(M14:M16)</f>
        <v>43</v>
      </c>
      <c r="N17" s="21">
        <f>SUM(N14:N16)</f>
        <v>20</v>
      </c>
      <c r="O17" s="24">
        <f>SUM(O14:O16)</f>
        <v>27</v>
      </c>
      <c r="P17" s="77">
        <f>SUM(L17:O17)</f>
        <v>244</v>
      </c>
    </row>
    <row r="18" spans="1:18" ht="31.5" customHeight="1" x14ac:dyDescent="0.25">
      <c r="A18" s="266" t="s">
        <v>172</v>
      </c>
      <c r="B18" s="267"/>
      <c r="C18" s="268"/>
      <c r="D18" s="268"/>
      <c r="E18" s="267"/>
      <c r="F18" s="267"/>
      <c r="G18" s="267"/>
      <c r="H18" s="267"/>
      <c r="I18" s="267"/>
      <c r="J18" s="267"/>
      <c r="K18" s="267"/>
      <c r="L18" s="267"/>
      <c r="M18" s="267"/>
      <c r="N18" s="267"/>
      <c r="O18" s="267"/>
      <c r="P18" s="268"/>
    </row>
    <row r="19" spans="1:18" ht="36.75" customHeight="1" x14ac:dyDescent="0.2">
      <c r="A19" s="2"/>
      <c r="B19" s="244" t="s">
        <v>19</v>
      </c>
      <c r="C19" s="244"/>
      <c r="D19" s="244"/>
      <c r="E19" s="244"/>
      <c r="F19" s="244"/>
      <c r="G19" s="293" t="s">
        <v>20</v>
      </c>
      <c r="H19" s="293"/>
      <c r="I19" s="293"/>
      <c r="J19" s="293"/>
      <c r="K19" s="293"/>
      <c r="L19" s="294" t="s">
        <v>21</v>
      </c>
      <c r="M19" s="294"/>
      <c r="N19" s="294"/>
      <c r="O19" s="294"/>
      <c r="P19" s="294"/>
    </row>
    <row r="20" spans="1:18" ht="18.95" customHeight="1" x14ac:dyDescent="0.2">
      <c r="A20" s="9" t="s">
        <v>3</v>
      </c>
      <c r="B20" s="227" t="s">
        <v>175</v>
      </c>
      <c r="C20" s="118">
        <v>2021</v>
      </c>
      <c r="D20" s="118">
        <v>2022</v>
      </c>
      <c r="E20" s="118">
        <v>2023</v>
      </c>
      <c r="F20" s="151" t="s">
        <v>7</v>
      </c>
      <c r="G20" s="227" t="s">
        <v>175</v>
      </c>
      <c r="H20" s="118">
        <v>2021</v>
      </c>
      <c r="I20" s="118">
        <v>2022</v>
      </c>
      <c r="J20" s="118">
        <v>2023</v>
      </c>
      <c r="K20" s="151" t="s">
        <v>7</v>
      </c>
      <c r="L20" s="227" t="s">
        <v>175</v>
      </c>
      <c r="M20" s="118">
        <v>2021</v>
      </c>
      <c r="N20" s="118">
        <v>2022</v>
      </c>
      <c r="O20" s="118">
        <v>2023</v>
      </c>
      <c r="P20" s="151" t="s">
        <v>7</v>
      </c>
    </row>
    <row r="21" spans="1:18" ht="20.100000000000001" customHeight="1" x14ac:dyDescent="0.2">
      <c r="A21" s="153" t="s">
        <v>15</v>
      </c>
      <c r="B21" s="151">
        <v>3</v>
      </c>
      <c r="C21" s="151">
        <v>4</v>
      </c>
      <c r="D21" s="151">
        <v>18</v>
      </c>
      <c r="E21" s="151">
        <v>33</v>
      </c>
      <c r="F21" s="151">
        <f>SUM(B21:E21)</f>
        <v>58</v>
      </c>
      <c r="G21" s="151">
        <v>18</v>
      </c>
      <c r="H21" s="151">
        <v>22</v>
      </c>
      <c r="I21" s="151">
        <v>27</v>
      </c>
      <c r="J21" s="151">
        <v>0</v>
      </c>
      <c r="K21" s="151">
        <f>SUM(G21:J21)</f>
        <v>67</v>
      </c>
      <c r="L21" s="151">
        <v>35</v>
      </c>
      <c r="M21" s="151">
        <v>13</v>
      </c>
      <c r="N21" s="151">
        <v>2</v>
      </c>
      <c r="O21" s="151">
        <v>5</v>
      </c>
      <c r="P21" s="151">
        <f>SUM(L21:O21)</f>
        <v>55</v>
      </c>
    </row>
    <row r="22" spans="1:18" ht="20.100000000000001" customHeight="1" x14ac:dyDescent="0.2">
      <c r="A22" s="153" t="s">
        <v>16</v>
      </c>
      <c r="B22" s="151">
        <v>0</v>
      </c>
      <c r="C22" s="151">
        <v>1</v>
      </c>
      <c r="D22" s="151">
        <v>0</v>
      </c>
      <c r="E22" s="151">
        <v>0</v>
      </c>
      <c r="F22" s="151">
        <f>SUM(B22:E22)</f>
        <v>1</v>
      </c>
      <c r="G22" s="151">
        <v>2</v>
      </c>
      <c r="H22" s="151">
        <v>1</v>
      </c>
      <c r="I22" s="151">
        <v>0</v>
      </c>
      <c r="J22" s="151">
        <v>0</v>
      </c>
      <c r="K22" s="151">
        <f>SUM(G22:J22)</f>
        <v>3</v>
      </c>
      <c r="L22" s="151">
        <v>0</v>
      </c>
      <c r="M22" s="151">
        <v>0</v>
      </c>
      <c r="N22" s="187">
        <v>0</v>
      </c>
      <c r="O22" s="151">
        <v>0</v>
      </c>
      <c r="P22" s="151">
        <f>SUM(L22:O22)</f>
        <v>0</v>
      </c>
    </row>
    <row r="23" spans="1:18" ht="20.100000000000001" customHeight="1" x14ac:dyDescent="0.2">
      <c r="A23" s="153" t="s">
        <v>17</v>
      </c>
      <c r="B23" s="151">
        <v>38</v>
      </c>
      <c r="C23" s="151">
        <v>16</v>
      </c>
      <c r="D23" s="151">
        <v>128</v>
      </c>
      <c r="E23" s="151">
        <v>193</v>
      </c>
      <c r="F23" s="151">
        <f>SUM(B23:E23)</f>
        <v>375</v>
      </c>
      <c r="G23" s="151">
        <v>140</v>
      </c>
      <c r="H23" s="151">
        <v>122</v>
      </c>
      <c r="I23" s="151">
        <v>63</v>
      </c>
      <c r="J23" s="151">
        <v>10</v>
      </c>
      <c r="K23" s="151">
        <f>SUM(G23:J23)</f>
        <v>335</v>
      </c>
      <c r="L23" s="151">
        <v>119</v>
      </c>
      <c r="M23" s="151">
        <v>30</v>
      </c>
      <c r="N23" s="151">
        <v>18</v>
      </c>
      <c r="O23" s="151">
        <v>22</v>
      </c>
      <c r="P23" s="151">
        <f>SUM(L23:O23)</f>
        <v>189</v>
      </c>
    </row>
    <row r="24" spans="1:18" ht="20.100000000000001" customHeight="1" x14ac:dyDescent="0.2">
      <c r="A24" s="15" t="s">
        <v>7</v>
      </c>
      <c r="B24" s="148">
        <f>SUM(B21:B23)</f>
        <v>41</v>
      </c>
      <c r="C24" s="148">
        <f>SUM(C21:C23)</f>
        <v>21</v>
      </c>
      <c r="D24" s="148">
        <f>SUM(D21:D23)</f>
        <v>146</v>
      </c>
      <c r="E24" s="148">
        <f>SUM(E21:E23)</f>
        <v>226</v>
      </c>
      <c r="F24" s="148">
        <f>SUM(B24:E24)</f>
        <v>434</v>
      </c>
      <c r="G24" s="148">
        <f>SUM(G21:G23)</f>
        <v>160</v>
      </c>
      <c r="H24" s="148">
        <f>SUM(H21:H23)</f>
        <v>145</v>
      </c>
      <c r="I24" s="148">
        <f>SUM(I21:I23)</f>
        <v>90</v>
      </c>
      <c r="J24" s="148">
        <f>SUM(J21:J23)</f>
        <v>10</v>
      </c>
      <c r="K24" s="148">
        <f>SUM(G24:J24)</f>
        <v>405</v>
      </c>
      <c r="L24" s="148">
        <f>SUM(L21:L23)</f>
        <v>154</v>
      </c>
      <c r="M24" s="148">
        <f>SUM(M21:M23)</f>
        <v>43</v>
      </c>
      <c r="N24" s="148">
        <f>SUM(N21:N23)</f>
        <v>20</v>
      </c>
      <c r="O24" s="186">
        <f>SUM(O21:O23)</f>
        <v>27</v>
      </c>
      <c r="P24" s="148">
        <f>SUM(P21:P23)</f>
        <v>244</v>
      </c>
    </row>
    <row r="25" spans="1:18" ht="113.25" customHeight="1" thickBot="1" x14ac:dyDescent="0.25">
      <c r="A25" s="295" t="s">
        <v>22</v>
      </c>
      <c r="B25" s="295"/>
      <c r="C25" s="295"/>
      <c r="D25" s="295"/>
      <c r="E25" s="149">
        <v>10</v>
      </c>
      <c r="F25" s="296" t="s">
        <v>23</v>
      </c>
      <c r="G25" s="296"/>
      <c r="H25" s="82"/>
      <c r="I25" s="250" t="s">
        <v>173</v>
      </c>
      <c r="J25" s="251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297" t="s">
        <v>24</v>
      </c>
      <c r="B26" s="297"/>
      <c r="C26" s="297"/>
      <c r="D26" s="88"/>
      <c r="E26" s="150" t="s">
        <v>25</v>
      </c>
      <c r="F26" s="89" t="s">
        <v>26</v>
      </c>
      <c r="G26" s="90" t="s">
        <v>27</v>
      </c>
      <c r="H26" s="37"/>
      <c r="I26" s="252"/>
      <c r="J26" s="252"/>
      <c r="K26" s="298">
        <v>78</v>
      </c>
      <c r="L26" s="91"/>
      <c r="M26" s="92"/>
      <c r="N26" s="299"/>
      <c r="O26" s="39"/>
      <c r="P26" s="93"/>
    </row>
    <row r="27" spans="1:18" ht="20.100000000000001" customHeight="1" thickTop="1" thickBot="1" x14ac:dyDescent="0.25">
      <c r="A27" s="297"/>
      <c r="B27" s="297"/>
      <c r="C27" s="297"/>
      <c r="D27" s="94" t="s">
        <v>148</v>
      </c>
      <c r="E27" s="95">
        <v>18</v>
      </c>
      <c r="F27" s="96">
        <v>4</v>
      </c>
      <c r="G27" s="96">
        <v>4</v>
      </c>
      <c r="H27" s="37"/>
      <c r="I27" s="252"/>
      <c r="J27" s="252"/>
      <c r="K27" s="298"/>
      <c r="L27" s="97"/>
      <c r="M27" s="98"/>
      <c r="N27" s="299"/>
      <c r="O27" s="39"/>
      <c r="P27" s="93"/>
    </row>
    <row r="28" spans="1:18" ht="20.100000000000001" customHeight="1" thickTop="1" thickBot="1" x14ac:dyDescent="0.25">
      <c r="A28" s="297"/>
      <c r="B28" s="297"/>
      <c r="C28" s="297"/>
      <c r="D28" s="94" t="s">
        <v>149</v>
      </c>
      <c r="E28" s="95">
        <v>6</v>
      </c>
      <c r="F28" s="99">
        <v>3</v>
      </c>
      <c r="G28" s="99">
        <v>4</v>
      </c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297"/>
      <c r="B29" s="297"/>
      <c r="C29" s="297"/>
      <c r="D29" s="94"/>
      <c r="E29" s="95"/>
      <c r="F29" s="99"/>
      <c r="G29" s="99"/>
      <c r="H29" s="37"/>
      <c r="I29" s="264" t="s">
        <v>174</v>
      </c>
      <c r="J29" s="264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297"/>
      <c r="B30" s="297"/>
      <c r="C30" s="297"/>
      <c r="D30" s="94"/>
      <c r="E30" s="95"/>
      <c r="F30" s="99"/>
      <c r="G30" s="99"/>
      <c r="H30" s="37"/>
      <c r="I30" s="265"/>
      <c r="J30" s="265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297"/>
      <c r="B31" s="297"/>
      <c r="C31" s="297"/>
      <c r="D31" s="94"/>
      <c r="E31" s="95"/>
      <c r="F31" s="99"/>
      <c r="G31" s="99"/>
      <c r="H31" s="37"/>
      <c r="I31" s="265"/>
      <c r="J31" s="265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297"/>
      <c r="B32" s="297"/>
      <c r="C32" s="297"/>
      <c r="D32" s="94"/>
      <c r="E32" s="95"/>
      <c r="F32" s="99"/>
      <c r="G32" s="99"/>
      <c r="H32" s="37"/>
      <c r="I32" s="265"/>
      <c r="J32" s="265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297"/>
      <c r="B33" s="297"/>
      <c r="C33" s="297"/>
      <c r="D33" s="94"/>
      <c r="E33" s="95"/>
      <c r="F33" s="99"/>
      <c r="G33" s="99"/>
      <c r="H33" s="37"/>
      <c r="I33" s="265"/>
      <c r="J33" s="265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297"/>
      <c r="B34" s="297"/>
      <c r="C34" s="297"/>
      <c r="D34" s="94"/>
      <c r="E34" s="95"/>
      <c r="F34" s="99"/>
      <c r="G34" s="99"/>
      <c r="H34" s="37"/>
      <c r="I34" s="265"/>
      <c r="J34" s="265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297"/>
      <c r="B35" s="297"/>
      <c r="C35" s="297"/>
      <c r="D35" s="94"/>
      <c r="E35" s="109"/>
      <c r="F35" s="99"/>
      <c r="G35" s="99"/>
      <c r="H35" s="37"/>
      <c r="I35" s="265"/>
      <c r="J35" s="265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297"/>
      <c r="B36" s="297"/>
      <c r="C36" s="297"/>
      <c r="D36" s="94"/>
      <c r="E36" s="110"/>
      <c r="F36" s="99"/>
      <c r="G36" s="99"/>
      <c r="H36" s="37"/>
      <c r="I36" s="265"/>
      <c r="J36" s="265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297"/>
      <c r="B37" s="297"/>
      <c r="C37" s="297"/>
      <c r="D37" s="111" t="s">
        <v>7</v>
      </c>
      <c r="E37" s="112">
        <f>SUM(E27:E36)</f>
        <v>24</v>
      </c>
      <c r="F37" s="112">
        <f>SUM(F27:F36)</f>
        <v>7</v>
      </c>
      <c r="G37" s="112">
        <f>SUM(G27:G36)</f>
        <v>8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56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R38"/>
  <sheetViews>
    <sheetView view="pageBreakPreview" zoomScaleNormal="100" zoomScaleSheetLayoutView="100" workbookViewId="0">
      <selection activeCell="I3" sqref="I3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69" t="s">
        <v>96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</row>
    <row r="2" spans="1:16" ht="29.25" customHeight="1" x14ac:dyDescent="0.2">
      <c r="A2" s="269" t="s">
        <v>166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</row>
    <row r="3" spans="1:16" ht="22.5" customHeight="1" x14ac:dyDescent="0.2">
      <c r="A3" s="2"/>
      <c r="B3" s="289" t="s">
        <v>0</v>
      </c>
      <c r="C3" s="289"/>
      <c r="D3" s="3"/>
      <c r="E3" s="3"/>
      <c r="F3" s="3"/>
      <c r="G3" s="3"/>
      <c r="H3" s="76" t="s">
        <v>1</v>
      </c>
      <c r="I3" s="117">
        <v>10</v>
      </c>
      <c r="J3" s="6"/>
      <c r="K3" s="4" t="s">
        <v>2</v>
      </c>
      <c r="L3" s="141">
        <v>8</v>
      </c>
      <c r="M3" s="2"/>
      <c r="N3" s="2"/>
      <c r="O3" s="2"/>
      <c r="P3" s="2"/>
    </row>
    <row r="4" spans="1:16" ht="51" customHeight="1" x14ac:dyDescent="0.2">
      <c r="A4" s="2"/>
      <c r="B4" s="272" t="s">
        <v>167</v>
      </c>
      <c r="C4" s="272"/>
      <c r="D4" s="272"/>
      <c r="E4" s="272"/>
      <c r="F4" s="227" t="s">
        <v>168</v>
      </c>
      <c r="G4" s="273" t="s">
        <v>169</v>
      </c>
      <c r="H4" s="274"/>
      <c r="I4" s="274"/>
      <c r="J4" s="274"/>
      <c r="K4" s="272" t="s">
        <v>170</v>
      </c>
      <c r="L4" s="272"/>
      <c r="M4" s="272"/>
      <c r="N4" s="272"/>
    </row>
    <row r="5" spans="1:16" ht="44.25" customHeight="1" x14ac:dyDescent="0.2">
      <c r="A5" s="9" t="s">
        <v>3</v>
      </c>
      <c r="B5" s="78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56" t="s">
        <v>14</v>
      </c>
      <c r="N5" s="156" t="s">
        <v>7</v>
      </c>
    </row>
    <row r="6" spans="1:16" ht="20.100000000000001" customHeight="1" x14ac:dyDescent="0.2">
      <c r="A6" s="153" t="s">
        <v>15</v>
      </c>
      <c r="B6" s="233">
        <v>28</v>
      </c>
      <c r="C6" s="153">
        <v>36</v>
      </c>
      <c r="D6" s="153">
        <v>132</v>
      </c>
      <c r="E6" s="153">
        <f>B6+C6+D6</f>
        <v>196</v>
      </c>
      <c r="F6" s="153">
        <v>27</v>
      </c>
      <c r="G6" s="153">
        <v>45</v>
      </c>
      <c r="H6" s="153">
        <v>0</v>
      </c>
      <c r="I6" s="153">
        <v>0</v>
      </c>
      <c r="J6" s="153">
        <f>SUM(G6:I6)</f>
        <v>45</v>
      </c>
      <c r="K6" s="153">
        <v>18</v>
      </c>
      <c r="L6" s="153">
        <v>48</v>
      </c>
      <c r="M6" s="151">
        <v>112</v>
      </c>
      <c r="N6" s="151">
        <f>SUM(K6:M6)</f>
        <v>178</v>
      </c>
      <c r="O6" s="1">
        <f>E6+F6-J6-N6</f>
        <v>0</v>
      </c>
    </row>
    <row r="7" spans="1:16" ht="20.100000000000001" customHeight="1" x14ac:dyDescent="0.2">
      <c r="A7" s="153" t="s">
        <v>16</v>
      </c>
      <c r="B7" s="233">
        <v>1</v>
      </c>
      <c r="C7" s="153">
        <v>2</v>
      </c>
      <c r="D7" s="153">
        <v>3</v>
      </c>
      <c r="E7" s="153">
        <f>B7+C7+D7</f>
        <v>6</v>
      </c>
      <c r="F7" s="153">
        <v>1</v>
      </c>
      <c r="G7" s="153">
        <v>3</v>
      </c>
      <c r="H7" s="153">
        <v>0</v>
      </c>
      <c r="I7" s="153">
        <v>0</v>
      </c>
      <c r="J7" s="153">
        <f>SUM(G7:I7)</f>
        <v>3</v>
      </c>
      <c r="K7" s="153">
        <v>2</v>
      </c>
      <c r="L7" s="153">
        <v>1</v>
      </c>
      <c r="M7" s="151">
        <v>1</v>
      </c>
      <c r="N7" s="148">
        <f>SUM(K7:M7)</f>
        <v>4</v>
      </c>
      <c r="O7" s="1">
        <f t="shared" ref="O7:O9" si="0">E7+F7-J7-N7</f>
        <v>0</v>
      </c>
    </row>
    <row r="8" spans="1:16" ht="20.100000000000001" customHeight="1" x14ac:dyDescent="0.2">
      <c r="A8" s="153" t="s">
        <v>17</v>
      </c>
      <c r="B8" s="233">
        <v>253</v>
      </c>
      <c r="C8" s="153">
        <v>82</v>
      </c>
      <c r="D8" s="153">
        <v>276</v>
      </c>
      <c r="E8" s="153">
        <f>B8+C8+D8</f>
        <v>611</v>
      </c>
      <c r="F8" s="153">
        <v>87</v>
      </c>
      <c r="G8" s="153">
        <v>107</v>
      </c>
      <c r="H8" s="153">
        <v>0</v>
      </c>
      <c r="I8" s="153">
        <v>0</v>
      </c>
      <c r="J8" s="153">
        <f>SUM(G8:I8)</f>
        <v>107</v>
      </c>
      <c r="K8" s="153">
        <f>264-7</f>
        <v>257</v>
      </c>
      <c r="L8" s="153">
        <v>100</v>
      </c>
      <c r="M8" s="120">
        <v>234</v>
      </c>
      <c r="N8" s="144">
        <f>SUM(K8:M8)</f>
        <v>591</v>
      </c>
      <c r="O8" s="1">
        <f t="shared" si="0"/>
        <v>0</v>
      </c>
    </row>
    <row r="9" spans="1:16" ht="20.100000000000001" customHeight="1" x14ac:dyDescent="0.2">
      <c r="A9" s="15" t="s">
        <v>7</v>
      </c>
      <c r="B9" s="148">
        <f>SUM(B6:B8)</f>
        <v>282</v>
      </c>
      <c r="C9" s="148">
        <f>SUM(C6:C8)</f>
        <v>120</v>
      </c>
      <c r="D9" s="148">
        <f>SUM(D6:D8)</f>
        <v>411</v>
      </c>
      <c r="E9" s="153">
        <f>B9+C9+D9</f>
        <v>813</v>
      </c>
      <c r="F9" s="15">
        <f>SUM(F6:F8)</f>
        <v>115</v>
      </c>
      <c r="G9" s="15">
        <f>SUM(G6:G8)</f>
        <v>155</v>
      </c>
      <c r="H9" s="15">
        <f>SUM(H6:H8)</f>
        <v>0</v>
      </c>
      <c r="I9" s="15">
        <f>SUM(I6:I8)</f>
        <v>0</v>
      </c>
      <c r="J9" s="153">
        <f>SUM(G9:I9)</f>
        <v>155</v>
      </c>
      <c r="K9" s="15">
        <f>SUM(K6:K8)</f>
        <v>277</v>
      </c>
      <c r="L9" s="15">
        <f>SUM(L6:L8)</f>
        <v>149</v>
      </c>
      <c r="M9" s="15">
        <f>SUM(M6:M8)</f>
        <v>347</v>
      </c>
      <c r="N9" s="144">
        <f>SUM(N6:N8)</f>
        <v>773</v>
      </c>
      <c r="O9" s="1">
        <f t="shared" si="0"/>
        <v>0</v>
      </c>
    </row>
    <row r="10" spans="1:16" ht="20.25" customHeight="1" x14ac:dyDescent="0.2">
      <c r="A10" s="290" t="s">
        <v>18</v>
      </c>
      <c r="B10" s="290"/>
      <c r="C10" s="290"/>
      <c r="D10" s="290"/>
      <c r="E10" s="290"/>
      <c r="F10" s="290"/>
      <c r="G10" s="290"/>
      <c r="H10" s="290"/>
      <c r="I10" s="290"/>
      <c r="J10" s="290"/>
      <c r="K10" s="290"/>
      <c r="L10" s="290"/>
      <c r="M10" s="290"/>
      <c r="N10" s="291"/>
      <c r="O10" s="290"/>
      <c r="P10" s="290"/>
    </row>
    <row r="11" spans="1:16" ht="24.75" customHeight="1" x14ac:dyDescent="0.2">
      <c r="A11" s="276" t="s">
        <v>171</v>
      </c>
      <c r="B11" s="276"/>
      <c r="C11" s="276"/>
      <c r="D11" s="276"/>
      <c r="E11" s="276"/>
      <c r="F11" s="276"/>
      <c r="G11" s="276"/>
      <c r="H11" s="276"/>
      <c r="I11" s="276"/>
      <c r="J11" s="276"/>
      <c r="K11" s="276"/>
      <c r="L11" s="276"/>
      <c r="M11" s="276"/>
      <c r="N11" s="276"/>
      <c r="O11" s="276"/>
      <c r="P11" s="276"/>
    </row>
    <row r="12" spans="1:16" ht="24" customHeight="1" x14ac:dyDescent="0.2">
      <c r="A12" s="80"/>
      <c r="B12" s="292" t="s">
        <v>19</v>
      </c>
      <c r="C12" s="292"/>
      <c r="D12" s="292"/>
      <c r="E12" s="292"/>
      <c r="F12" s="292"/>
      <c r="G12" s="292" t="s">
        <v>20</v>
      </c>
      <c r="H12" s="292"/>
      <c r="I12" s="292"/>
      <c r="J12" s="292"/>
      <c r="K12" s="292"/>
      <c r="L12" s="292" t="s">
        <v>21</v>
      </c>
      <c r="M12" s="292"/>
      <c r="N12" s="292"/>
      <c r="O12" s="292"/>
      <c r="P12" s="292"/>
    </row>
    <row r="13" spans="1:16" ht="18.95" customHeight="1" x14ac:dyDescent="0.2">
      <c r="A13" s="81" t="s">
        <v>3</v>
      </c>
      <c r="B13" s="227" t="s">
        <v>175</v>
      </c>
      <c r="C13" s="118">
        <v>2021</v>
      </c>
      <c r="D13" s="118">
        <v>2022</v>
      </c>
      <c r="E13" s="118">
        <v>2023</v>
      </c>
      <c r="F13" s="151" t="s">
        <v>7</v>
      </c>
      <c r="G13" s="227" t="s">
        <v>175</v>
      </c>
      <c r="H13" s="118">
        <v>2021</v>
      </c>
      <c r="I13" s="118">
        <v>2022</v>
      </c>
      <c r="J13" s="118">
        <v>2023</v>
      </c>
      <c r="K13" s="151" t="s">
        <v>7</v>
      </c>
      <c r="L13" s="227" t="s">
        <v>175</v>
      </c>
      <c r="M13" s="118">
        <v>2021</v>
      </c>
      <c r="N13" s="118">
        <v>2022</v>
      </c>
      <c r="O13" s="118">
        <v>2023</v>
      </c>
      <c r="P13" s="151" t="s">
        <v>7</v>
      </c>
    </row>
    <row r="14" spans="1:16" ht="20.100000000000001" customHeight="1" x14ac:dyDescent="0.2">
      <c r="A14" s="19" t="s">
        <v>15</v>
      </c>
      <c r="B14" s="20">
        <v>5</v>
      </c>
      <c r="C14" s="77">
        <v>5</v>
      </c>
      <c r="D14" s="77">
        <v>4</v>
      </c>
      <c r="E14" s="65">
        <v>14</v>
      </c>
      <c r="F14" s="151">
        <f>SUM(B14:E14)</f>
        <v>28</v>
      </c>
      <c r="G14" s="21">
        <v>5</v>
      </c>
      <c r="H14" s="20">
        <v>10</v>
      </c>
      <c r="I14" s="5">
        <v>15</v>
      </c>
      <c r="J14" s="5">
        <v>6</v>
      </c>
      <c r="K14" s="155">
        <f>SUM(G14:J14)</f>
        <v>36</v>
      </c>
      <c r="L14" s="20">
        <v>33</v>
      </c>
      <c r="M14" s="5">
        <v>25</v>
      </c>
      <c r="N14" s="5">
        <v>62</v>
      </c>
      <c r="O14" s="67">
        <v>12</v>
      </c>
      <c r="P14" s="77">
        <f>SUM(L14:O14)</f>
        <v>132</v>
      </c>
    </row>
    <row r="15" spans="1:16" ht="20.100000000000001" customHeight="1" x14ac:dyDescent="0.2">
      <c r="A15" s="152" t="s">
        <v>16</v>
      </c>
      <c r="B15" s="23">
        <v>0</v>
      </c>
      <c r="C15" s="77">
        <v>1</v>
      </c>
      <c r="D15" s="77">
        <v>0</v>
      </c>
      <c r="E15" s="66">
        <v>0</v>
      </c>
      <c r="F15" s="151">
        <f>SUM(B15:E15)</f>
        <v>1</v>
      </c>
      <c r="G15" s="24">
        <v>0</v>
      </c>
      <c r="H15" s="23">
        <v>0</v>
      </c>
      <c r="I15" s="5">
        <v>1</v>
      </c>
      <c r="J15" s="5">
        <v>1</v>
      </c>
      <c r="K15" s="155">
        <f>SUM(G15:J15)</f>
        <v>2</v>
      </c>
      <c r="L15" s="23">
        <v>1</v>
      </c>
      <c r="M15" s="5">
        <v>2</v>
      </c>
      <c r="N15" s="5">
        <v>0</v>
      </c>
      <c r="O15" s="68">
        <v>0</v>
      </c>
      <c r="P15" s="77">
        <f>SUM(L15:O15)</f>
        <v>3</v>
      </c>
    </row>
    <row r="16" spans="1:16" ht="20.100000000000001" customHeight="1" x14ac:dyDescent="0.2">
      <c r="A16" s="152" t="s">
        <v>17</v>
      </c>
      <c r="B16" s="23">
        <v>131</v>
      </c>
      <c r="C16" s="77">
        <v>44</v>
      </c>
      <c r="D16" s="77">
        <v>32</v>
      </c>
      <c r="E16" s="66">
        <v>52</v>
      </c>
      <c r="F16" s="151">
        <f>SUM(B16:E16)</f>
        <v>259</v>
      </c>
      <c r="G16" s="24">
        <v>9</v>
      </c>
      <c r="H16" s="23">
        <v>6</v>
      </c>
      <c r="I16" s="5">
        <v>41</v>
      </c>
      <c r="J16" s="5">
        <v>26</v>
      </c>
      <c r="K16" s="155">
        <f>SUM(G16:J16)</f>
        <v>82</v>
      </c>
      <c r="L16" s="23">
        <v>56</v>
      </c>
      <c r="M16" s="5">
        <v>49</v>
      </c>
      <c r="N16" s="5">
        <v>146</v>
      </c>
      <c r="O16" s="68">
        <v>25</v>
      </c>
      <c r="P16" s="77">
        <f>SUM(L16:O16)</f>
        <v>276</v>
      </c>
    </row>
    <row r="17" spans="1:18" ht="20.100000000000001" customHeight="1" x14ac:dyDescent="0.2">
      <c r="A17" s="152" t="s">
        <v>7</v>
      </c>
      <c r="B17" s="23">
        <f>SUM(B14:B16)</f>
        <v>136</v>
      </c>
      <c r="C17" s="23">
        <f>SUM(C14:C16)</f>
        <v>50</v>
      </c>
      <c r="D17" s="23">
        <f>SUM(D14:D16)</f>
        <v>36</v>
      </c>
      <c r="E17" s="23">
        <f>SUM(E14:E16)</f>
        <v>66</v>
      </c>
      <c r="F17" s="151">
        <f>SUM(B17:E17)</f>
        <v>288</v>
      </c>
      <c r="G17" s="24">
        <f>SUM(G14:G16)</f>
        <v>14</v>
      </c>
      <c r="H17" s="24">
        <f>SUM(H14:H16)</f>
        <v>16</v>
      </c>
      <c r="I17" s="21">
        <f>SUM(I14:I16)</f>
        <v>57</v>
      </c>
      <c r="J17" s="21">
        <f>SUM(J14:J16)</f>
        <v>33</v>
      </c>
      <c r="K17" s="151">
        <f>SUM(G17:J17)</f>
        <v>120</v>
      </c>
      <c r="L17" s="24">
        <f>SUM(L14:L16)</f>
        <v>90</v>
      </c>
      <c r="M17" s="21">
        <f>SUM(M14:M16)</f>
        <v>76</v>
      </c>
      <c r="N17" s="21">
        <f>SUM(N14:N16)</f>
        <v>208</v>
      </c>
      <c r="O17" s="24">
        <f>SUM(O14:O16)</f>
        <v>37</v>
      </c>
      <c r="P17" s="77">
        <f>SUM(L17:O17)</f>
        <v>411</v>
      </c>
    </row>
    <row r="18" spans="1:18" ht="31.5" customHeight="1" x14ac:dyDescent="0.25">
      <c r="A18" s="266" t="s">
        <v>172</v>
      </c>
      <c r="B18" s="267"/>
      <c r="C18" s="268"/>
      <c r="D18" s="268"/>
      <c r="E18" s="267"/>
      <c r="F18" s="267"/>
      <c r="G18" s="267"/>
      <c r="H18" s="267"/>
      <c r="I18" s="267"/>
      <c r="J18" s="267"/>
      <c r="K18" s="267"/>
      <c r="L18" s="267"/>
      <c r="M18" s="267"/>
      <c r="N18" s="267"/>
      <c r="O18" s="267"/>
      <c r="P18" s="268"/>
    </row>
    <row r="19" spans="1:18" ht="36.75" customHeight="1" x14ac:dyDescent="0.2">
      <c r="A19" s="2"/>
      <c r="B19" s="244" t="s">
        <v>19</v>
      </c>
      <c r="C19" s="244"/>
      <c r="D19" s="244"/>
      <c r="E19" s="244"/>
      <c r="F19" s="244"/>
      <c r="G19" s="293" t="s">
        <v>20</v>
      </c>
      <c r="H19" s="293"/>
      <c r="I19" s="293"/>
      <c r="J19" s="293"/>
      <c r="K19" s="293"/>
      <c r="L19" s="294" t="s">
        <v>21</v>
      </c>
      <c r="M19" s="294"/>
      <c r="N19" s="294"/>
      <c r="O19" s="294"/>
      <c r="P19" s="294"/>
    </row>
    <row r="20" spans="1:18" ht="18.95" customHeight="1" x14ac:dyDescent="0.2">
      <c r="A20" s="9" t="s">
        <v>3</v>
      </c>
      <c r="B20" s="227" t="s">
        <v>175</v>
      </c>
      <c r="C20" s="118">
        <v>2021</v>
      </c>
      <c r="D20" s="118">
        <v>2022</v>
      </c>
      <c r="E20" s="118">
        <v>2023</v>
      </c>
      <c r="F20" s="151" t="s">
        <v>7</v>
      </c>
      <c r="G20" s="227" t="s">
        <v>175</v>
      </c>
      <c r="H20" s="118">
        <v>2021</v>
      </c>
      <c r="I20" s="118">
        <v>2022</v>
      </c>
      <c r="J20" s="118">
        <v>2023</v>
      </c>
      <c r="K20" s="151" t="s">
        <v>7</v>
      </c>
      <c r="L20" s="227" t="s">
        <v>175</v>
      </c>
      <c r="M20" s="118">
        <v>2021</v>
      </c>
      <c r="N20" s="118">
        <v>2022</v>
      </c>
      <c r="O20" s="118">
        <v>2023</v>
      </c>
      <c r="P20" s="151" t="s">
        <v>7</v>
      </c>
    </row>
    <row r="21" spans="1:18" ht="20.100000000000001" customHeight="1" x14ac:dyDescent="0.2">
      <c r="A21" s="153" t="s">
        <v>15</v>
      </c>
      <c r="B21" s="151">
        <v>5</v>
      </c>
      <c r="C21" s="151">
        <v>2</v>
      </c>
      <c r="D21" s="151">
        <v>0</v>
      </c>
      <c r="E21" s="151">
        <v>11</v>
      </c>
      <c r="F21" s="151">
        <f>SUM(B21:E21)</f>
        <v>18</v>
      </c>
      <c r="G21" s="151">
        <v>3</v>
      </c>
      <c r="H21" s="151">
        <v>13</v>
      </c>
      <c r="I21" s="151">
        <v>15</v>
      </c>
      <c r="J21" s="151">
        <v>17</v>
      </c>
      <c r="K21" s="151">
        <f>SUM(G21:J21)</f>
        <v>48</v>
      </c>
      <c r="L21" s="151">
        <v>27</v>
      </c>
      <c r="M21" s="151">
        <v>19</v>
      </c>
      <c r="N21" s="151">
        <v>46</v>
      </c>
      <c r="O21" s="151">
        <v>20</v>
      </c>
      <c r="P21" s="151">
        <f>SUM(L21:O21)</f>
        <v>112</v>
      </c>
    </row>
    <row r="22" spans="1:18" ht="20.100000000000001" customHeight="1" x14ac:dyDescent="0.2">
      <c r="A22" s="153" t="s">
        <v>16</v>
      </c>
      <c r="B22" s="151">
        <v>0</v>
      </c>
      <c r="C22" s="151">
        <v>2</v>
      </c>
      <c r="D22" s="151">
        <v>0</v>
      </c>
      <c r="E22" s="151">
        <v>0</v>
      </c>
      <c r="F22" s="151">
        <f>SUM(B22:E22)</f>
        <v>2</v>
      </c>
      <c r="G22" s="151">
        <v>0</v>
      </c>
      <c r="H22" s="151">
        <v>0</v>
      </c>
      <c r="I22" s="151">
        <v>0</v>
      </c>
      <c r="J22" s="151">
        <v>1</v>
      </c>
      <c r="K22" s="151">
        <f>SUM(G22:J22)</f>
        <v>1</v>
      </c>
      <c r="L22" s="151">
        <v>0</v>
      </c>
      <c r="M22" s="151">
        <v>0</v>
      </c>
      <c r="N22" s="179">
        <v>1</v>
      </c>
      <c r="O22" s="151">
        <v>0</v>
      </c>
      <c r="P22" s="151">
        <f>SUM(L22:O22)</f>
        <v>1</v>
      </c>
    </row>
    <row r="23" spans="1:18" ht="20.100000000000001" customHeight="1" x14ac:dyDescent="0.2">
      <c r="A23" s="153" t="s">
        <v>17</v>
      </c>
      <c r="B23" s="151">
        <v>128</v>
      </c>
      <c r="C23" s="151">
        <v>30</v>
      </c>
      <c r="D23" s="151">
        <v>27</v>
      </c>
      <c r="E23" s="151">
        <f>79-7</f>
        <v>72</v>
      </c>
      <c r="F23" s="151">
        <f>SUM(B23:E23)</f>
        <v>257</v>
      </c>
      <c r="G23" s="151">
        <v>8</v>
      </c>
      <c r="H23" s="151">
        <v>9</v>
      </c>
      <c r="I23" s="151">
        <v>35</v>
      </c>
      <c r="J23" s="151">
        <v>48</v>
      </c>
      <c r="K23" s="151">
        <f>SUM(G23:J23)</f>
        <v>100</v>
      </c>
      <c r="L23" s="151">
        <v>48</v>
      </c>
      <c r="M23" s="151">
        <v>50</v>
      </c>
      <c r="N23" s="151">
        <v>114</v>
      </c>
      <c r="O23" s="151">
        <v>22</v>
      </c>
      <c r="P23" s="151">
        <f>SUM(L23:O23)</f>
        <v>234</v>
      </c>
    </row>
    <row r="24" spans="1:18" ht="20.100000000000001" customHeight="1" x14ac:dyDescent="0.2">
      <c r="A24" s="15" t="s">
        <v>7</v>
      </c>
      <c r="B24" s="148">
        <f>SUM(B21:B23)</f>
        <v>133</v>
      </c>
      <c r="C24" s="148">
        <f>SUM(C21:C23)</f>
        <v>34</v>
      </c>
      <c r="D24" s="148">
        <f>SUM(D21:D23)</f>
        <v>27</v>
      </c>
      <c r="E24" s="148">
        <f>SUM(E21:E23)</f>
        <v>83</v>
      </c>
      <c r="F24" s="148">
        <f>SUM(B24:E24)</f>
        <v>277</v>
      </c>
      <c r="G24" s="148">
        <f>SUM(G21:G23)</f>
        <v>11</v>
      </c>
      <c r="H24" s="148">
        <f>SUM(H21:H23)</f>
        <v>22</v>
      </c>
      <c r="I24" s="148">
        <f>SUM(I21:I23)</f>
        <v>50</v>
      </c>
      <c r="J24" s="148">
        <f>SUM(J21:J23)</f>
        <v>66</v>
      </c>
      <c r="K24" s="148">
        <f>SUM(G24:J24)</f>
        <v>149</v>
      </c>
      <c r="L24" s="148">
        <f>SUM(L21:L23)</f>
        <v>75</v>
      </c>
      <c r="M24" s="148">
        <f>SUM(M21:M23)</f>
        <v>69</v>
      </c>
      <c r="N24" s="148">
        <f>SUM(N21:N23)</f>
        <v>161</v>
      </c>
      <c r="O24" s="186">
        <f>SUM(O21:O23)</f>
        <v>42</v>
      </c>
      <c r="P24" s="148">
        <f>SUM(P21:P23)</f>
        <v>347</v>
      </c>
    </row>
    <row r="25" spans="1:18" ht="113.25" customHeight="1" thickBot="1" x14ac:dyDescent="0.25">
      <c r="A25" s="295" t="s">
        <v>22</v>
      </c>
      <c r="B25" s="295"/>
      <c r="C25" s="295"/>
      <c r="D25" s="295"/>
      <c r="E25" s="149"/>
      <c r="F25" s="296" t="s">
        <v>23</v>
      </c>
      <c r="G25" s="296"/>
      <c r="H25" s="82"/>
      <c r="I25" s="250" t="s">
        <v>173</v>
      </c>
      <c r="J25" s="251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297" t="s">
        <v>24</v>
      </c>
      <c r="B26" s="297"/>
      <c r="C26" s="297"/>
      <c r="D26" s="88"/>
      <c r="E26" s="150" t="s">
        <v>25</v>
      </c>
      <c r="F26" s="89" t="s">
        <v>26</v>
      </c>
      <c r="G26" s="90" t="s">
        <v>27</v>
      </c>
      <c r="H26" s="37"/>
      <c r="I26" s="252"/>
      <c r="J26" s="252"/>
      <c r="K26" s="298">
        <v>40</v>
      </c>
      <c r="L26" s="91"/>
      <c r="M26" s="92"/>
      <c r="N26" s="299"/>
      <c r="O26" s="39"/>
      <c r="P26" s="93"/>
    </row>
    <row r="27" spans="1:18" ht="20.100000000000001" customHeight="1" thickTop="1" thickBot="1" x14ac:dyDescent="0.25">
      <c r="A27" s="297"/>
      <c r="B27" s="297"/>
      <c r="C27" s="297"/>
      <c r="D27" s="94"/>
      <c r="E27" s="95"/>
      <c r="F27" s="96"/>
      <c r="G27" s="96"/>
      <c r="H27" s="37"/>
      <c r="I27" s="252"/>
      <c r="J27" s="252"/>
      <c r="K27" s="298"/>
      <c r="L27" s="97"/>
      <c r="M27" s="98"/>
      <c r="N27" s="299"/>
      <c r="O27" s="39"/>
      <c r="P27" s="93"/>
    </row>
    <row r="28" spans="1:18" ht="20.100000000000001" customHeight="1" thickTop="1" thickBot="1" x14ac:dyDescent="0.25">
      <c r="A28" s="297"/>
      <c r="B28" s="297"/>
      <c r="C28" s="297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297"/>
      <c r="B29" s="297"/>
      <c r="C29" s="297"/>
      <c r="D29" s="94"/>
      <c r="E29" s="95"/>
      <c r="F29" s="99"/>
      <c r="G29" s="99"/>
      <c r="H29" s="37"/>
      <c r="I29" s="264" t="s">
        <v>174</v>
      </c>
      <c r="J29" s="264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297"/>
      <c r="B30" s="297"/>
      <c r="C30" s="297"/>
      <c r="D30" s="94"/>
      <c r="E30" s="95"/>
      <c r="F30" s="99"/>
      <c r="G30" s="99"/>
      <c r="H30" s="37"/>
      <c r="I30" s="265"/>
      <c r="J30" s="265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297"/>
      <c r="B31" s="297"/>
      <c r="C31" s="297"/>
      <c r="D31" s="94"/>
      <c r="E31" s="95"/>
      <c r="F31" s="99"/>
      <c r="G31" s="99"/>
      <c r="H31" s="37"/>
      <c r="I31" s="265"/>
      <c r="J31" s="265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297"/>
      <c r="B32" s="297"/>
      <c r="C32" s="297"/>
      <c r="D32" s="94"/>
      <c r="E32" s="95"/>
      <c r="F32" s="99"/>
      <c r="G32" s="99"/>
      <c r="H32" s="37"/>
      <c r="I32" s="265"/>
      <c r="J32" s="265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297"/>
      <c r="B33" s="297"/>
      <c r="C33" s="297"/>
      <c r="D33" s="94"/>
      <c r="E33" s="95"/>
      <c r="F33" s="99"/>
      <c r="G33" s="99"/>
      <c r="H33" s="37"/>
      <c r="I33" s="265"/>
      <c r="J33" s="265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297"/>
      <c r="B34" s="297"/>
      <c r="C34" s="297"/>
      <c r="D34" s="94"/>
      <c r="E34" s="95"/>
      <c r="F34" s="99"/>
      <c r="G34" s="99"/>
      <c r="H34" s="37"/>
      <c r="I34" s="265"/>
      <c r="J34" s="265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297"/>
      <c r="B35" s="297"/>
      <c r="C35" s="297"/>
      <c r="D35" s="94"/>
      <c r="E35" s="109"/>
      <c r="F35" s="99"/>
      <c r="G35" s="99"/>
      <c r="H35" s="37"/>
      <c r="I35" s="265"/>
      <c r="J35" s="265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297"/>
      <c r="B36" s="297"/>
      <c r="C36" s="297"/>
      <c r="D36" s="94"/>
      <c r="E36" s="110"/>
      <c r="F36" s="99"/>
      <c r="G36" s="99"/>
      <c r="H36" s="37"/>
      <c r="I36" s="265"/>
      <c r="J36" s="265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297"/>
      <c r="B37" s="297"/>
      <c r="C37" s="297"/>
      <c r="D37" s="111" t="s">
        <v>7</v>
      </c>
      <c r="E37" s="112">
        <f>SUM(E27:E36)</f>
        <v>0</v>
      </c>
      <c r="F37" s="112">
        <f>SUM(F27:F36)</f>
        <v>0</v>
      </c>
      <c r="G37" s="112">
        <f>SUM(G27:G36)</f>
        <v>0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R38"/>
  <sheetViews>
    <sheetView view="pageBreakPreview" zoomScaleNormal="100" zoomScaleSheetLayoutView="100" workbookViewId="0">
      <selection activeCell="I3" sqref="I3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69" t="s">
        <v>97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</row>
    <row r="2" spans="1:16" ht="29.25" customHeight="1" x14ac:dyDescent="0.2">
      <c r="A2" s="269" t="s">
        <v>166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</row>
    <row r="3" spans="1:16" ht="22.5" customHeight="1" x14ac:dyDescent="0.2">
      <c r="A3" s="2"/>
      <c r="B3" s="289" t="s">
        <v>0</v>
      </c>
      <c r="C3" s="289"/>
      <c r="D3" s="3"/>
      <c r="E3" s="3"/>
      <c r="F3" s="3"/>
      <c r="G3" s="3"/>
      <c r="H3" s="76" t="s">
        <v>1</v>
      </c>
      <c r="I3" s="117">
        <v>10</v>
      </c>
      <c r="J3" s="6"/>
      <c r="K3" s="4" t="s">
        <v>2</v>
      </c>
      <c r="L3" s="141">
        <v>5</v>
      </c>
      <c r="M3" s="2"/>
      <c r="N3" s="2"/>
      <c r="O3" s="2"/>
      <c r="P3" s="2"/>
    </row>
    <row r="4" spans="1:16" ht="51" customHeight="1" x14ac:dyDescent="0.2">
      <c r="A4" s="2"/>
      <c r="B4" s="272" t="s">
        <v>167</v>
      </c>
      <c r="C4" s="272"/>
      <c r="D4" s="272"/>
      <c r="E4" s="272"/>
      <c r="F4" s="227" t="s">
        <v>168</v>
      </c>
      <c r="G4" s="273" t="s">
        <v>169</v>
      </c>
      <c r="H4" s="274"/>
      <c r="I4" s="274"/>
      <c r="J4" s="274"/>
      <c r="K4" s="272" t="s">
        <v>170</v>
      </c>
      <c r="L4" s="272"/>
      <c r="M4" s="272"/>
      <c r="N4" s="272"/>
    </row>
    <row r="5" spans="1:16" ht="44.25" customHeight="1" x14ac:dyDescent="0.2">
      <c r="A5" s="9" t="s">
        <v>3</v>
      </c>
      <c r="B5" s="78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56" t="s">
        <v>14</v>
      </c>
      <c r="N5" s="156" t="s">
        <v>7</v>
      </c>
    </row>
    <row r="6" spans="1:16" ht="20.100000000000001" customHeight="1" x14ac:dyDescent="0.2">
      <c r="A6" s="153" t="s">
        <v>15</v>
      </c>
      <c r="B6" s="151">
        <v>130</v>
      </c>
      <c r="C6" s="153">
        <v>107</v>
      </c>
      <c r="D6" s="153">
        <v>82</v>
      </c>
      <c r="E6" s="153">
        <f>B6+C6+D6</f>
        <v>319</v>
      </c>
      <c r="F6" s="153">
        <v>33</v>
      </c>
      <c r="G6" s="153">
        <v>31</v>
      </c>
      <c r="H6" s="153">
        <v>0</v>
      </c>
      <c r="I6" s="153">
        <v>0</v>
      </c>
      <c r="J6" s="153">
        <f>SUM(G6:I6)</f>
        <v>31</v>
      </c>
      <c r="K6" s="153">
        <v>117</v>
      </c>
      <c r="L6" s="153">
        <v>141</v>
      </c>
      <c r="M6" s="151">
        <v>63</v>
      </c>
      <c r="N6" s="151">
        <f>SUM(K6:M6)</f>
        <v>321</v>
      </c>
      <c r="O6" s="1">
        <f>E6+F6-J6-N6</f>
        <v>0</v>
      </c>
    </row>
    <row r="7" spans="1:16" ht="20.100000000000001" customHeight="1" x14ac:dyDescent="0.2">
      <c r="A7" s="153" t="s">
        <v>16</v>
      </c>
      <c r="B7" s="151">
        <v>0</v>
      </c>
      <c r="C7" s="153">
        <v>1</v>
      </c>
      <c r="D7" s="153">
        <v>1</v>
      </c>
      <c r="E7" s="153">
        <f>B7+C7+D7</f>
        <v>2</v>
      </c>
      <c r="F7" s="153">
        <v>2</v>
      </c>
      <c r="G7" s="153">
        <v>1</v>
      </c>
      <c r="H7" s="153">
        <v>0</v>
      </c>
      <c r="I7" s="153">
        <v>0</v>
      </c>
      <c r="J7" s="153">
        <f>SUM(G7:I7)</f>
        <v>1</v>
      </c>
      <c r="K7" s="153">
        <v>2</v>
      </c>
      <c r="L7" s="153">
        <v>1</v>
      </c>
      <c r="M7" s="151">
        <v>0</v>
      </c>
      <c r="N7" s="148">
        <f>SUM(K7:M7)</f>
        <v>3</v>
      </c>
      <c r="O7" s="1">
        <f t="shared" ref="O7:O9" si="0">E7+F7-J7-N7</f>
        <v>0</v>
      </c>
    </row>
    <row r="8" spans="1:16" ht="20.100000000000001" customHeight="1" x14ac:dyDescent="0.2">
      <c r="A8" s="153" t="s">
        <v>17</v>
      </c>
      <c r="B8" s="151">
        <v>451</v>
      </c>
      <c r="C8" s="153">
        <v>371</v>
      </c>
      <c r="D8" s="153">
        <v>263</v>
      </c>
      <c r="E8" s="153">
        <f>B8+C8+D8</f>
        <v>1085</v>
      </c>
      <c r="F8" s="153">
        <v>252</v>
      </c>
      <c r="G8" s="153">
        <v>340</v>
      </c>
      <c r="H8" s="153">
        <v>0</v>
      </c>
      <c r="I8" s="153">
        <v>0</v>
      </c>
      <c r="J8" s="153">
        <f>SUM(G8:I8)</f>
        <v>340</v>
      </c>
      <c r="K8" s="153">
        <v>410</v>
      </c>
      <c r="L8" s="153">
        <v>405</v>
      </c>
      <c r="M8" s="120">
        <v>182</v>
      </c>
      <c r="N8" s="144">
        <f>SUM(K8:M8)</f>
        <v>997</v>
      </c>
      <c r="O8" s="1">
        <f t="shared" si="0"/>
        <v>0</v>
      </c>
    </row>
    <row r="9" spans="1:16" ht="20.100000000000001" customHeight="1" x14ac:dyDescent="0.2">
      <c r="A9" s="15" t="s">
        <v>7</v>
      </c>
      <c r="B9" s="148">
        <f>SUM(B6:B8)</f>
        <v>581</v>
      </c>
      <c r="C9" s="148">
        <f>SUM(C6:C8)</f>
        <v>479</v>
      </c>
      <c r="D9" s="148">
        <f>SUM(D6:D8)</f>
        <v>346</v>
      </c>
      <c r="E9" s="153">
        <f>B9+C9+D9</f>
        <v>1406</v>
      </c>
      <c r="F9" s="15">
        <f>SUM(F6:F8)</f>
        <v>287</v>
      </c>
      <c r="G9" s="15">
        <f>SUM(G6:G8)</f>
        <v>372</v>
      </c>
      <c r="H9" s="15">
        <f>SUM(H6:H8)</f>
        <v>0</v>
      </c>
      <c r="I9" s="15">
        <f>SUM(I6:I8)</f>
        <v>0</v>
      </c>
      <c r="J9" s="153">
        <f>SUM(G9:I9)</f>
        <v>372</v>
      </c>
      <c r="K9" s="15">
        <f>SUM(K6:K8)</f>
        <v>529</v>
      </c>
      <c r="L9" s="15">
        <f>SUM(L6:L8)</f>
        <v>547</v>
      </c>
      <c r="M9" s="15">
        <f>SUM(M6:M8)</f>
        <v>245</v>
      </c>
      <c r="N9" s="144">
        <f>SUM(N6:N8)</f>
        <v>1321</v>
      </c>
      <c r="O9" s="1">
        <f t="shared" si="0"/>
        <v>0</v>
      </c>
    </row>
    <row r="10" spans="1:16" ht="20.25" customHeight="1" x14ac:dyDescent="0.2">
      <c r="A10" s="290" t="s">
        <v>18</v>
      </c>
      <c r="B10" s="290"/>
      <c r="C10" s="290"/>
      <c r="D10" s="290"/>
      <c r="E10" s="290"/>
      <c r="F10" s="290"/>
      <c r="G10" s="290"/>
      <c r="H10" s="290"/>
      <c r="I10" s="290"/>
      <c r="J10" s="290"/>
      <c r="K10" s="290"/>
      <c r="L10" s="290"/>
      <c r="M10" s="290"/>
      <c r="N10" s="291"/>
      <c r="O10" s="290"/>
      <c r="P10" s="290"/>
    </row>
    <row r="11" spans="1:16" ht="24.75" customHeight="1" x14ac:dyDescent="0.2">
      <c r="A11" s="276" t="s">
        <v>171</v>
      </c>
      <c r="B11" s="276"/>
      <c r="C11" s="276"/>
      <c r="D11" s="276"/>
      <c r="E11" s="276"/>
      <c r="F11" s="276"/>
      <c r="G11" s="276"/>
      <c r="H11" s="276"/>
      <c r="I11" s="276"/>
      <c r="J11" s="276"/>
      <c r="K11" s="276"/>
      <c r="L11" s="276"/>
      <c r="M11" s="276"/>
      <c r="N11" s="276"/>
      <c r="O11" s="276"/>
      <c r="P11" s="276"/>
    </row>
    <row r="12" spans="1:16" ht="24" customHeight="1" x14ac:dyDescent="0.2">
      <c r="A12" s="80"/>
      <c r="B12" s="292" t="s">
        <v>19</v>
      </c>
      <c r="C12" s="292"/>
      <c r="D12" s="292"/>
      <c r="E12" s="292"/>
      <c r="F12" s="292"/>
      <c r="G12" s="292" t="s">
        <v>20</v>
      </c>
      <c r="H12" s="292"/>
      <c r="I12" s="292"/>
      <c r="J12" s="292"/>
      <c r="K12" s="292"/>
      <c r="L12" s="292" t="s">
        <v>21</v>
      </c>
      <c r="M12" s="292"/>
      <c r="N12" s="292"/>
      <c r="O12" s="292"/>
      <c r="P12" s="292"/>
    </row>
    <row r="13" spans="1:16" ht="18.95" customHeight="1" x14ac:dyDescent="0.2">
      <c r="A13" s="81" t="s">
        <v>3</v>
      </c>
      <c r="B13" s="227" t="s">
        <v>175</v>
      </c>
      <c r="C13" s="118">
        <v>2021</v>
      </c>
      <c r="D13" s="118">
        <v>2022</v>
      </c>
      <c r="E13" s="118">
        <v>2023</v>
      </c>
      <c r="F13" s="151" t="s">
        <v>7</v>
      </c>
      <c r="G13" s="227" t="s">
        <v>175</v>
      </c>
      <c r="H13" s="118">
        <v>2021</v>
      </c>
      <c r="I13" s="118">
        <v>2022</v>
      </c>
      <c r="J13" s="118">
        <v>2023</v>
      </c>
      <c r="K13" s="151" t="s">
        <v>7</v>
      </c>
      <c r="L13" s="227" t="s">
        <v>175</v>
      </c>
      <c r="M13" s="118">
        <v>2021</v>
      </c>
      <c r="N13" s="118">
        <v>2022</v>
      </c>
      <c r="O13" s="118">
        <v>2023</v>
      </c>
      <c r="P13" s="151" t="s">
        <v>7</v>
      </c>
    </row>
    <row r="14" spans="1:16" ht="20.100000000000001" customHeight="1" x14ac:dyDescent="0.2">
      <c r="A14" s="19" t="s">
        <v>15</v>
      </c>
      <c r="B14" s="20">
        <v>8</v>
      </c>
      <c r="C14" s="77">
        <v>21</v>
      </c>
      <c r="D14" s="77">
        <v>52</v>
      </c>
      <c r="E14" s="65">
        <v>49</v>
      </c>
      <c r="F14" s="151">
        <f>SUM(B14:E14)</f>
        <v>130</v>
      </c>
      <c r="G14" s="21">
        <v>62</v>
      </c>
      <c r="H14" s="20">
        <v>19</v>
      </c>
      <c r="I14" s="5">
        <v>11</v>
      </c>
      <c r="J14" s="5">
        <v>15</v>
      </c>
      <c r="K14" s="155">
        <f>SUM(G14:J14)</f>
        <v>107</v>
      </c>
      <c r="L14" s="20">
        <v>49</v>
      </c>
      <c r="M14" s="5">
        <v>13</v>
      </c>
      <c r="N14" s="5">
        <v>18</v>
      </c>
      <c r="O14" s="67">
        <v>2</v>
      </c>
      <c r="P14" s="77">
        <f>SUM(L14:O14)</f>
        <v>82</v>
      </c>
    </row>
    <row r="15" spans="1:16" ht="20.100000000000001" customHeight="1" x14ac:dyDescent="0.2">
      <c r="A15" s="152" t="s">
        <v>16</v>
      </c>
      <c r="B15" s="23">
        <v>0</v>
      </c>
      <c r="C15" s="77">
        <v>0</v>
      </c>
      <c r="D15" s="77">
        <v>0</v>
      </c>
      <c r="E15" s="66">
        <v>0</v>
      </c>
      <c r="F15" s="151">
        <f>SUM(B15:E15)</f>
        <v>0</v>
      </c>
      <c r="G15" s="24">
        <v>1</v>
      </c>
      <c r="H15" s="23">
        <v>0</v>
      </c>
      <c r="I15" s="5">
        <v>0</v>
      </c>
      <c r="J15" s="5">
        <v>0</v>
      </c>
      <c r="K15" s="155">
        <f>SUM(G15:J15)</f>
        <v>1</v>
      </c>
      <c r="L15" s="23">
        <v>0</v>
      </c>
      <c r="M15" s="5">
        <v>0</v>
      </c>
      <c r="N15" s="5">
        <v>1</v>
      </c>
      <c r="O15" s="68">
        <v>0</v>
      </c>
      <c r="P15" s="77">
        <f>SUM(L15:O15)</f>
        <v>1</v>
      </c>
    </row>
    <row r="16" spans="1:16" ht="20.100000000000001" customHeight="1" x14ac:dyDescent="0.2">
      <c r="A16" s="152" t="s">
        <v>17</v>
      </c>
      <c r="B16" s="23">
        <v>110</v>
      </c>
      <c r="C16" s="77">
        <v>85</v>
      </c>
      <c r="D16" s="77">
        <v>133</v>
      </c>
      <c r="E16" s="66">
        <v>123</v>
      </c>
      <c r="F16" s="151">
        <f>SUM(B16:E16)</f>
        <v>451</v>
      </c>
      <c r="G16" s="24">
        <v>127</v>
      </c>
      <c r="H16" s="23">
        <v>34</v>
      </c>
      <c r="I16" s="5">
        <v>199</v>
      </c>
      <c r="J16" s="5">
        <v>11</v>
      </c>
      <c r="K16" s="155">
        <f>SUM(G16:J16)</f>
        <v>371</v>
      </c>
      <c r="L16" s="23">
        <v>134</v>
      </c>
      <c r="M16" s="5">
        <v>64</v>
      </c>
      <c r="N16" s="5">
        <v>62</v>
      </c>
      <c r="O16" s="68">
        <v>3</v>
      </c>
      <c r="P16" s="77">
        <f>SUM(L16:O16)</f>
        <v>263</v>
      </c>
    </row>
    <row r="17" spans="1:18" ht="20.100000000000001" customHeight="1" x14ac:dyDescent="0.2">
      <c r="A17" s="152" t="s">
        <v>7</v>
      </c>
      <c r="B17" s="23">
        <f>SUM(B14:B16)</f>
        <v>118</v>
      </c>
      <c r="C17" s="23">
        <f>SUM(C14:C16)</f>
        <v>106</v>
      </c>
      <c r="D17" s="23">
        <f>SUM(D14:D16)</f>
        <v>185</v>
      </c>
      <c r="E17" s="23">
        <f>SUM(E14:E16)</f>
        <v>172</v>
      </c>
      <c r="F17" s="151">
        <f>SUM(B17:E17)</f>
        <v>581</v>
      </c>
      <c r="G17" s="24">
        <f>SUM(G14:G16)</f>
        <v>190</v>
      </c>
      <c r="H17" s="24">
        <f>SUM(H14:H16)</f>
        <v>53</v>
      </c>
      <c r="I17" s="21">
        <f>SUM(I14:I16)</f>
        <v>210</v>
      </c>
      <c r="J17" s="21">
        <f>SUM(J14:J16)</f>
        <v>26</v>
      </c>
      <c r="K17" s="151">
        <f>SUM(G17:J17)</f>
        <v>479</v>
      </c>
      <c r="L17" s="24">
        <f>SUM(L14:L16)</f>
        <v>183</v>
      </c>
      <c r="M17" s="21">
        <f>SUM(M14:M16)</f>
        <v>77</v>
      </c>
      <c r="N17" s="21">
        <f>SUM(N14:N16)</f>
        <v>81</v>
      </c>
      <c r="O17" s="24">
        <f>SUM(O14:O16)</f>
        <v>5</v>
      </c>
      <c r="P17" s="77">
        <f>SUM(L17:O17)</f>
        <v>346</v>
      </c>
    </row>
    <row r="18" spans="1:18" ht="31.5" customHeight="1" x14ac:dyDescent="0.25">
      <c r="A18" s="266" t="s">
        <v>172</v>
      </c>
      <c r="B18" s="267"/>
      <c r="C18" s="268"/>
      <c r="D18" s="268"/>
      <c r="E18" s="267"/>
      <c r="F18" s="267"/>
      <c r="G18" s="267"/>
      <c r="H18" s="267"/>
      <c r="I18" s="267"/>
      <c r="J18" s="267"/>
      <c r="K18" s="267"/>
      <c r="L18" s="267"/>
      <c r="M18" s="267"/>
      <c r="N18" s="267"/>
      <c r="O18" s="267"/>
      <c r="P18" s="268"/>
    </row>
    <row r="19" spans="1:18" ht="36.75" customHeight="1" x14ac:dyDescent="0.2">
      <c r="A19" s="2"/>
      <c r="B19" s="244" t="s">
        <v>19</v>
      </c>
      <c r="C19" s="244"/>
      <c r="D19" s="244"/>
      <c r="E19" s="244"/>
      <c r="F19" s="244"/>
      <c r="G19" s="293" t="s">
        <v>20</v>
      </c>
      <c r="H19" s="293"/>
      <c r="I19" s="293"/>
      <c r="J19" s="293"/>
      <c r="K19" s="293"/>
      <c r="L19" s="294" t="s">
        <v>21</v>
      </c>
      <c r="M19" s="294"/>
      <c r="N19" s="294"/>
      <c r="O19" s="294"/>
      <c r="P19" s="294"/>
    </row>
    <row r="20" spans="1:18" ht="18.95" customHeight="1" x14ac:dyDescent="0.2">
      <c r="A20" s="9" t="s">
        <v>3</v>
      </c>
      <c r="B20" s="227" t="s">
        <v>175</v>
      </c>
      <c r="C20" s="118">
        <v>2021</v>
      </c>
      <c r="D20" s="118">
        <v>2022</v>
      </c>
      <c r="E20" s="118">
        <v>2023</v>
      </c>
      <c r="F20" s="151" t="s">
        <v>7</v>
      </c>
      <c r="G20" s="227" t="s">
        <v>175</v>
      </c>
      <c r="H20" s="118">
        <v>2021</v>
      </c>
      <c r="I20" s="118">
        <v>2022</v>
      </c>
      <c r="J20" s="118">
        <v>2023</v>
      </c>
      <c r="K20" s="151" t="s">
        <v>7</v>
      </c>
      <c r="L20" s="227" t="s">
        <v>175</v>
      </c>
      <c r="M20" s="118">
        <v>2021</v>
      </c>
      <c r="N20" s="118">
        <v>2022</v>
      </c>
      <c r="O20" s="118">
        <v>2023</v>
      </c>
      <c r="P20" s="151" t="s">
        <v>7</v>
      </c>
    </row>
    <row r="21" spans="1:18" ht="20.100000000000001" customHeight="1" x14ac:dyDescent="0.2">
      <c r="A21" s="153" t="s">
        <v>15</v>
      </c>
      <c r="B21" s="151">
        <v>16</v>
      </c>
      <c r="C21" s="151">
        <v>14</v>
      </c>
      <c r="D21" s="151">
        <v>34</v>
      </c>
      <c r="E21" s="151">
        <v>53</v>
      </c>
      <c r="F21" s="151">
        <f>SUM(B21:E21)</f>
        <v>117</v>
      </c>
      <c r="G21" s="151">
        <v>65</v>
      </c>
      <c r="H21" s="151">
        <v>27</v>
      </c>
      <c r="I21" s="151">
        <v>29</v>
      </c>
      <c r="J21" s="151">
        <v>20</v>
      </c>
      <c r="K21" s="151">
        <f>SUM(G21:J21)</f>
        <v>141</v>
      </c>
      <c r="L21" s="151">
        <v>34</v>
      </c>
      <c r="M21" s="151">
        <v>9</v>
      </c>
      <c r="N21" s="151">
        <v>15</v>
      </c>
      <c r="O21" s="151">
        <v>5</v>
      </c>
      <c r="P21" s="151">
        <f>SUM(L21:O21)</f>
        <v>63</v>
      </c>
    </row>
    <row r="22" spans="1:18" ht="20.100000000000001" customHeight="1" x14ac:dyDescent="0.2">
      <c r="A22" s="153" t="s">
        <v>16</v>
      </c>
      <c r="B22" s="151">
        <v>0</v>
      </c>
      <c r="C22" s="151">
        <v>0</v>
      </c>
      <c r="D22" s="151">
        <v>0</v>
      </c>
      <c r="E22" s="151">
        <v>2</v>
      </c>
      <c r="F22" s="151">
        <f>SUM(B22:E22)</f>
        <v>2</v>
      </c>
      <c r="G22" s="151">
        <v>1</v>
      </c>
      <c r="H22" s="151">
        <v>0</v>
      </c>
      <c r="I22" s="151">
        <v>0</v>
      </c>
      <c r="J22" s="151">
        <v>0</v>
      </c>
      <c r="K22" s="151">
        <f>SUM(G22:J22)</f>
        <v>1</v>
      </c>
      <c r="L22" s="151">
        <v>0</v>
      </c>
      <c r="M22" s="151">
        <v>0</v>
      </c>
      <c r="N22" s="179">
        <v>0</v>
      </c>
      <c r="O22" s="151">
        <v>0</v>
      </c>
      <c r="P22" s="225">
        <f>SUM(L22:O22)</f>
        <v>0</v>
      </c>
    </row>
    <row r="23" spans="1:18" ht="20.100000000000001" customHeight="1" x14ac:dyDescent="0.2">
      <c r="A23" s="153" t="s">
        <v>17</v>
      </c>
      <c r="B23" s="151">
        <v>92</v>
      </c>
      <c r="C23" s="151">
        <v>38</v>
      </c>
      <c r="D23" s="151">
        <v>100</v>
      </c>
      <c r="E23" s="151">
        <v>180</v>
      </c>
      <c r="F23" s="151">
        <f>SUM(B23:E23)</f>
        <v>410</v>
      </c>
      <c r="G23" s="151">
        <v>137</v>
      </c>
      <c r="H23" s="151">
        <v>84</v>
      </c>
      <c r="I23" s="151">
        <v>161</v>
      </c>
      <c r="J23" s="151">
        <v>23</v>
      </c>
      <c r="K23" s="151">
        <f>SUM(G23:J23)</f>
        <v>405</v>
      </c>
      <c r="L23" s="151">
        <v>94</v>
      </c>
      <c r="M23" s="151">
        <v>25</v>
      </c>
      <c r="N23" s="151">
        <v>57</v>
      </c>
      <c r="O23" s="151">
        <v>6</v>
      </c>
      <c r="P23" s="151">
        <f>SUM(L23:O23)</f>
        <v>182</v>
      </c>
    </row>
    <row r="24" spans="1:18" ht="20.100000000000001" customHeight="1" x14ac:dyDescent="0.2">
      <c r="A24" s="15" t="s">
        <v>7</v>
      </c>
      <c r="B24" s="148">
        <f>SUM(B21:B23)</f>
        <v>108</v>
      </c>
      <c r="C24" s="148">
        <f>SUM(C21:C23)</f>
        <v>52</v>
      </c>
      <c r="D24" s="148">
        <f>SUM(D21:D23)</f>
        <v>134</v>
      </c>
      <c r="E24" s="148">
        <f>SUM(E21:E23)</f>
        <v>235</v>
      </c>
      <c r="F24" s="148">
        <f>SUM(B24:E24)</f>
        <v>529</v>
      </c>
      <c r="G24" s="148">
        <f>SUM(G21:G23)</f>
        <v>203</v>
      </c>
      <c r="H24" s="148">
        <f>SUM(H21:H23)</f>
        <v>111</v>
      </c>
      <c r="I24" s="148">
        <f>SUM(I21:I23)</f>
        <v>190</v>
      </c>
      <c r="J24" s="148">
        <f>SUM(J21:J23)</f>
        <v>43</v>
      </c>
      <c r="K24" s="148">
        <f>SUM(G24:J24)</f>
        <v>547</v>
      </c>
      <c r="L24" s="148">
        <f>SUM(L21:L23)</f>
        <v>128</v>
      </c>
      <c r="M24" s="148">
        <f>SUM(M21:M23)</f>
        <v>34</v>
      </c>
      <c r="N24" s="148">
        <f>SUM(N21:N23)</f>
        <v>72</v>
      </c>
      <c r="O24" s="186">
        <f>SUM(O21:O23)</f>
        <v>11</v>
      </c>
      <c r="P24" s="148">
        <f>SUM(P21:P23)</f>
        <v>245</v>
      </c>
    </row>
    <row r="25" spans="1:18" ht="113.25" customHeight="1" thickBot="1" x14ac:dyDescent="0.25">
      <c r="A25" s="295" t="s">
        <v>22</v>
      </c>
      <c r="B25" s="295"/>
      <c r="C25" s="295"/>
      <c r="D25" s="295"/>
      <c r="E25" s="149">
        <v>10</v>
      </c>
      <c r="F25" s="296" t="s">
        <v>23</v>
      </c>
      <c r="G25" s="296"/>
      <c r="H25" s="82"/>
      <c r="I25" s="250" t="s">
        <v>173</v>
      </c>
      <c r="J25" s="251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297" t="s">
        <v>24</v>
      </c>
      <c r="B26" s="297"/>
      <c r="C26" s="297"/>
      <c r="D26" s="88"/>
      <c r="E26" s="150" t="s">
        <v>25</v>
      </c>
      <c r="F26" s="89" t="s">
        <v>26</v>
      </c>
      <c r="G26" s="90" t="s">
        <v>27</v>
      </c>
      <c r="H26" s="37"/>
      <c r="I26" s="252"/>
      <c r="J26" s="252"/>
      <c r="K26" s="298"/>
      <c r="L26" s="91"/>
      <c r="M26" s="92"/>
      <c r="N26" s="299"/>
      <c r="O26" s="39"/>
      <c r="P26" s="93"/>
    </row>
    <row r="27" spans="1:18" ht="20.100000000000001" customHeight="1" thickTop="1" thickBot="1" x14ac:dyDescent="0.25">
      <c r="A27" s="297"/>
      <c r="B27" s="297"/>
      <c r="C27" s="297"/>
      <c r="D27" s="94" t="s">
        <v>150</v>
      </c>
      <c r="E27" s="95">
        <v>19</v>
      </c>
      <c r="F27" s="96">
        <v>4</v>
      </c>
      <c r="G27" s="96">
        <v>2</v>
      </c>
      <c r="H27" s="37"/>
      <c r="I27" s="252"/>
      <c r="J27" s="252"/>
      <c r="K27" s="298"/>
      <c r="L27" s="97"/>
      <c r="M27" s="98"/>
      <c r="N27" s="299"/>
      <c r="O27" s="39"/>
      <c r="P27" s="93"/>
    </row>
    <row r="28" spans="1:18" ht="20.100000000000001" customHeight="1" thickTop="1" thickBot="1" x14ac:dyDescent="0.25">
      <c r="A28" s="297"/>
      <c r="B28" s="297"/>
      <c r="C28" s="297"/>
      <c r="D28" s="94" t="s">
        <v>151</v>
      </c>
      <c r="E28" s="95">
        <v>30</v>
      </c>
      <c r="F28" s="99">
        <v>3</v>
      </c>
      <c r="G28" s="99">
        <v>2</v>
      </c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297"/>
      <c r="B29" s="297"/>
      <c r="C29" s="297"/>
      <c r="D29" s="94"/>
      <c r="E29" s="95"/>
      <c r="F29" s="99"/>
      <c r="G29" s="99"/>
      <c r="H29" s="37"/>
      <c r="I29" s="264" t="s">
        <v>174</v>
      </c>
      <c r="J29" s="264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297"/>
      <c r="B30" s="297"/>
      <c r="C30" s="297"/>
      <c r="D30" s="94"/>
      <c r="E30" s="95"/>
      <c r="F30" s="99"/>
      <c r="G30" s="99"/>
      <c r="H30" s="37"/>
      <c r="I30" s="265"/>
      <c r="J30" s="265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297"/>
      <c r="B31" s="297"/>
      <c r="C31" s="297"/>
      <c r="D31" s="94"/>
      <c r="E31" s="95"/>
      <c r="F31" s="99"/>
      <c r="G31" s="99"/>
      <c r="H31" s="37"/>
      <c r="I31" s="265"/>
      <c r="J31" s="265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297"/>
      <c r="B32" s="297"/>
      <c r="C32" s="297"/>
      <c r="D32" s="94"/>
      <c r="E32" s="95"/>
      <c r="F32" s="99"/>
      <c r="G32" s="99"/>
      <c r="H32" s="37"/>
      <c r="I32" s="265"/>
      <c r="J32" s="265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297"/>
      <c r="B33" s="297"/>
      <c r="C33" s="297"/>
      <c r="D33" s="94"/>
      <c r="E33" s="95"/>
      <c r="F33" s="99"/>
      <c r="G33" s="99"/>
      <c r="H33" s="37"/>
      <c r="I33" s="265"/>
      <c r="J33" s="265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297"/>
      <c r="B34" s="297"/>
      <c r="C34" s="297"/>
      <c r="D34" s="94"/>
      <c r="E34" s="95"/>
      <c r="F34" s="99"/>
      <c r="G34" s="99"/>
      <c r="H34" s="37"/>
      <c r="I34" s="265"/>
      <c r="J34" s="265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297"/>
      <c r="B35" s="297"/>
      <c r="C35" s="297"/>
      <c r="D35" s="94"/>
      <c r="E35" s="109"/>
      <c r="F35" s="99"/>
      <c r="G35" s="99"/>
      <c r="H35" s="37"/>
      <c r="I35" s="265"/>
      <c r="J35" s="265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297"/>
      <c r="B36" s="297"/>
      <c r="C36" s="297"/>
      <c r="D36" s="94"/>
      <c r="E36" s="110"/>
      <c r="F36" s="99"/>
      <c r="G36" s="99"/>
      <c r="H36" s="37"/>
      <c r="I36" s="265"/>
      <c r="J36" s="265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297"/>
      <c r="B37" s="297"/>
      <c r="C37" s="297"/>
      <c r="D37" s="111" t="s">
        <v>7</v>
      </c>
      <c r="E37" s="112">
        <f>SUM(E27:E36)</f>
        <v>49</v>
      </c>
      <c r="F37" s="112">
        <f>SUM(F27:F36)</f>
        <v>7</v>
      </c>
      <c r="G37" s="112">
        <f>SUM(G27:G36)</f>
        <v>4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R38"/>
  <sheetViews>
    <sheetView view="pageBreakPreview" zoomScaleNormal="100" zoomScaleSheetLayoutView="100" workbookViewId="0">
      <selection activeCell="A3" sqref="A3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69" t="s">
        <v>98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</row>
    <row r="2" spans="1:16" ht="29.25" customHeight="1" x14ac:dyDescent="0.2">
      <c r="A2" s="269" t="s">
        <v>166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</row>
    <row r="3" spans="1:16" ht="22.5" customHeight="1" x14ac:dyDescent="0.2">
      <c r="A3" s="2"/>
      <c r="B3" s="289" t="s">
        <v>0</v>
      </c>
      <c r="C3" s="320"/>
      <c r="D3" s="3"/>
      <c r="E3" s="3"/>
      <c r="F3" s="3"/>
      <c r="G3" s="3"/>
      <c r="H3" s="76" t="s">
        <v>1</v>
      </c>
      <c r="I3" s="117">
        <v>10</v>
      </c>
      <c r="J3" s="6"/>
      <c r="K3" s="4" t="s">
        <v>2</v>
      </c>
      <c r="L3" s="141">
        <v>6</v>
      </c>
      <c r="M3" s="2"/>
      <c r="N3" s="2"/>
      <c r="O3" s="2"/>
      <c r="P3" s="2"/>
    </row>
    <row r="4" spans="1:16" ht="51" customHeight="1" x14ac:dyDescent="0.2">
      <c r="A4" s="2"/>
      <c r="B4" s="272" t="s">
        <v>167</v>
      </c>
      <c r="C4" s="272"/>
      <c r="D4" s="272"/>
      <c r="E4" s="272"/>
      <c r="F4" s="227" t="s">
        <v>168</v>
      </c>
      <c r="G4" s="273" t="s">
        <v>169</v>
      </c>
      <c r="H4" s="274"/>
      <c r="I4" s="274"/>
      <c r="J4" s="274"/>
      <c r="K4" s="272" t="s">
        <v>170</v>
      </c>
      <c r="L4" s="272"/>
      <c r="M4" s="272"/>
      <c r="N4" s="272"/>
    </row>
    <row r="5" spans="1:16" ht="44.25" customHeight="1" x14ac:dyDescent="0.2">
      <c r="A5" s="9" t="s">
        <v>3</v>
      </c>
      <c r="B5" s="78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80" t="s">
        <v>14</v>
      </c>
      <c r="N5" s="180" t="s">
        <v>7</v>
      </c>
    </row>
    <row r="6" spans="1:16" ht="20.100000000000001" customHeight="1" x14ac:dyDescent="0.2">
      <c r="A6" s="153" t="s">
        <v>15</v>
      </c>
      <c r="B6" s="179">
        <v>33</v>
      </c>
      <c r="C6" s="153">
        <v>78</v>
      </c>
      <c r="D6" s="153">
        <v>99</v>
      </c>
      <c r="E6" s="153">
        <f>B6+C6+D6</f>
        <v>210</v>
      </c>
      <c r="F6" s="153">
        <v>6</v>
      </c>
      <c r="G6" s="153">
        <v>14</v>
      </c>
      <c r="H6" s="153">
        <v>0</v>
      </c>
      <c r="I6" s="153">
        <v>0</v>
      </c>
      <c r="J6" s="153">
        <f>SUM(G6:I6)</f>
        <v>14</v>
      </c>
      <c r="K6" s="153">
        <v>35</v>
      </c>
      <c r="L6" s="153">
        <v>59</v>
      </c>
      <c r="M6" s="179">
        <v>108</v>
      </c>
      <c r="N6" s="179">
        <f>SUM(K6:M6)</f>
        <v>202</v>
      </c>
      <c r="O6" s="1">
        <f>E6+F6-J6-N6</f>
        <v>0</v>
      </c>
    </row>
    <row r="7" spans="1:16" ht="20.100000000000001" customHeight="1" x14ac:dyDescent="0.2">
      <c r="A7" s="153" t="s">
        <v>16</v>
      </c>
      <c r="B7" s="179">
        <v>6</v>
      </c>
      <c r="C7" s="153">
        <v>17</v>
      </c>
      <c r="D7" s="153">
        <v>2</v>
      </c>
      <c r="E7" s="153">
        <f>B7+C7+D7</f>
        <v>25</v>
      </c>
      <c r="F7" s="153">
        <v>0</v>
      </c>
      <c r="G7" s="153">
        <v>0</v>
      </c>
      <c r="H7" s="153">
        <v>0</v>
      </c>
      <c r="I7" s="153">
        <v>0</v>
      </c>
      <c r="J7" s="153">
        <f>SUM(G7:I7)</f>
        <v>0</v>
      </c>
      <c r="K7" s="153">
        <v>6</v>
      </c>
      <c r="L7" s="153">
        <v>1</v>
      </c>
      <c r="M7" s="179">
        <v>18</v>
      </c>
      <c r="N7" s="176">
        <f>SUM(K7:M7)</f>
        <v>25</v>
      </c>
      <c r="O7" s="1">
        <f t="shared" ref="O7:O9" si="0">E7+F7-J7-N7</f>
        <v>0</v>
      </c>
    </row>
    <row r="8" spans="1:16" ht="20.100000000000001" customHeight="1" x14ac:dyDescent="0.2">
      <c r="A8" s="153" t="s">
        <v>17</v>
      </c>
      <c r="B8" s="179">
        <v>357</v>
      </c>
      <c r="C8" s="153">
        <v>221</v>
      </c>
      <c r="D8" s="153">
        <v>430</v>
      </c>
      <c r="E8" s="153">
        <f>B8+C8+D8</f>
        <v>1008</v>
      </c>
      <c r="F8" s="153">
        <v>1098</v>
      </c>
      <c r="G8" s="153">
        <v>801</v>
      </c>
      <c r="H8" s="153">
        <v>0</v>
      </c>
      <c r="I8" s="153">
        <v>1</v>
      </c>
      <c r="J8" s="153">
        <f>SUM(G8:I8)</f>
        <v>802</v>
      </c>
      <c r="K8" s="153">
        <f>350-2</f>
        <v>348</v>
      </c>
      <c r="L8" s="153">
        <v>211</v>
      </c>
      <c r="M8" s="120">
        <v>745</v>
      </c>
      <c r="N8" s="175">
        <f>SUM(K8:M8)</f>
        <v>1304</v>
      </c>
      <c r="O8" s="1">
        <f t="shared" si="0"/>
        <v>0</v>
      </c>
    </row>
    <row r="9" spans="1:16" ht="20.100000000000001" customHeight="1" x14ac:dyDescent="0.2">
      <c r="A9" s="223" t="s">
        <v>7</v>
      </c>
      <c r="B9" s="226">
        <f>SUM(B6:B8)</f>
        <v>396</v>
      </c>
      <c r="C9" s="226">
        <f>SUM(C6:C8)</f>
        <v>316</v>
      </c>
      <c r="D9" s="226">
        <f>SUM(D6:D8)</f>
        <v>531</v>
      </c>
      <c r="E9" s="223">
        <f>B9+C9+D9</f>
        <v>1243</v>
      </c>
      <c r="F9" s="223">
        <f>SUM(F6:F8)</f>
        <v>1104</v>
      </c>
      <c r="G9" s="223">
        <f>SUM(G6:G8)</f>
        <v>815</v>
      </c>
      <c r="H9" s="223">
        <f>SUM(H6:H8)</f>
        <v>0</v>
      </c>
      <c r="I9" s="223">
        <f>SUM(I6:I8)</f>
        <v>1</v>
      </c>
      <c r="J9" s="223">
        <f>SUM(G9:I9)</f>
        <v>816</v>
      </c>
      <c r="K9" s="223">
        <f>SUM(K6:K8)</f>
        <v>389</v>
      </c>
      <c r="L9" s="223">
        <f>SUM(L6:L8)</f>
        <v>271</v>
      </c>
      <c r="M9" s="223">
        <f>SUM(M6:M8)</f>
        <v>871</v>
      </c>
      <c r="N9" s="224">
        <f>SUM(N6:N8)</f>
        <v>1531</v>
      </c>
      <c r="O9" s="1">
        <f t="shared" si="0"/>
        <v>0</v>
      </c>
    </row>
    <row r="10" spans="1:16" ht="20.25" customHeight="1" x14ac:dyDescent="0.2">
      <c r="A10" s="321" t="s">
        <v>18</v>
      </c>
      <c r="B10" s="322"/>
      <c r="C10" s="322"/>
      <c r="D10" s="322"/>
      <c r="E10" s="322"/>
      <c r="F10" s="322"/>
      <c r="G10" s="322"/>
      <c r="H10" s="322"/>
      <c r="I10" s="322"/>
      <c r="J10" s="322"/>
      <c r="K10" s="322"/>
      <c r="L10" s="322"/>
      <c r="M10" s="322"/>
      <c r="N10" s="322"/>
      <c r="O10" s="322"/>
      <c r="P10" s="323"/>
    </row>
    <row r="11" spans="1:16" ht="24.75" customHeight="1" x14ac:dyDescent="0.2">
      <c r="A11" s="276" t="s">
        <v>171</v>
      </c>
      <c r="B11" s="276"/>
      <c r="C11" s="276"/>
      <c r="D11" s="276"/>
      <c r="E11" s="276"/>
      <c r="F11" s="276"/>
      <c r="G11" s="276"/>
      <c r="H11" s="276"/>
      <c r="I11" s="276"/>
      <c r="J11" s="276"/>
      <c r="K11" s="276"/>
      <c r="L11" s="276"/>
      <c r="M11" s="276"/>
      <c r="N11" s="276"/>
      <c r="O11" s="276"/>
      <c r="P11" s="276"/>
    </row>
    <row r="12" spans="1:16" ht="24" customHeight="1" x14ac:dyDescent="0.2">
      <c r="A12" s="80"/>
      <c r="B12" s="303" t="s">
        <v>19</v>
      </c>
      <c r="C12" s="301"/>
      <c r="D12" s="301"/>
      <c r="E12" s="301"/>
      <c r="F12" s="302"/>
      <c r="G12" s="303" t="s">
        <v>20</v>
      </c>
      <c r="H12" s="301"/>
      <c r="I12" s="301"/>
      <c r="J12" s="301"/>
      <c r="K12" s="302"/>
      <c r="L12" s="303" t="s">
        <v>21</v>
      </c>
      <c r="M12" s="301"/>
      <c r="N12" s="301"/>
      <c r="O12" s="301"/>
      <c r="P12" s="302"/>
    </row>
    <row r="13" spans="1:16" ht="18.95" customHeight="1" x14ac:dyDescent="0.2">
      <c r="A13" s="81" t="s">
        <v>3</v>
      </c>
      <c r="B13" s="227" t="s">
        <v>175</v>
      </c>
      <c r="C13" s="118">
        <v>2021</v>
      </c>
      <c r="D13" s="118">
        <v>2022</v>
      </c>
      <c r="E13" s="118">
        <v>2023</v>
      </c>
      <c r="F13" s="179" t="s">
        <v>7</v>
      </c>
      <c r="G13" s="227" t="s">
        <v>175</v>
      </c>
      <c r="H13" s="118">
        <v>2021</v>
      </c>
      <c r="I13" s="118">
        <v>2022</v>
      </c>
      <c r="J13" s="118">
        <v>2023</v>
      </c>
      <c r="K13" s="179" t="s">
        <v>7</v>
      </c>
      <c r="L13" s="227" t="s">
        <v>175</v>
      </c>
      <c r="M13" s="118">
        <v>2021</v>
      </c>
      <c r="N13" s="118">
        <v>2022</v>
      </c>
      <c r="O13" s="118">
        <v>2023</v>
      </c>
      <c r="P13" s="179" t="s">
        <v>7</v>
      </c>
    </row>
    <row r="14" spans="1:16" ht="20.100000000000001" customHeight="1" x14ac:dyDescent="0.2">
      <c r="A14" s="19" t="s">
        <v>15</v>
      </c>
      <c r="B14" s="20">
        <v>4</v>
      </c>
      <c r="C14" s="77">
        <v>0</v>
      </c>
      <c r="D14" s="77">
        <v>6</v>
      </c>
      <c r="E14" s="65">
        <v>23</v>
      </c>
      <c r="F14" s="179">
        <f>SUM(B14:E14)</f>
        <v>33</v>
      </c>
      <c r="G14" s="21">
        <v>16</v>
      </c>
      <c r="H14" s="20">
        <v>19</v>
      </c>
      <c r="I14" s="5">
        <v>41</v>
      </c>
      <c r="J14" s="5">
        <v>2</v>
      </c>
      <c r="K14" s="155">
        <f>SUM(G14:J14)</f>
        <v>78</v>
      </c>
      <c r="L14" s="20">
        <v>59</v>
      </c>
      <c r="M14" s="5">
        <v>26</v>
      </c>
      <c r="N14" s="5">
        <v>14</v>
      </c>
      <c r="O14" s="67">
        <v>0</v>
      </c>
      <c r="P14" s="77">
        <f>SUM(L14:O14)</f>
        <v>99</v>
      </c>
    </row>
    <row r="15" spans="1:16" ht="20.100000000000001" customHeight="1" x14ac:dyDescent="0.2">
      <c r="A15" s="152" t="s">
        <v>16</v>
      </c>
      <c r="B15" s="23">
        <v>0</v>
      </c>
      <c r="C15" s="77">
        <v>0</v>
      </c>
      <c r="D15" s="77">
        <v>5</v>
      </c>
      <c r="E15" s="66">
        <v>1</v>
      </c>
      <c r="F15" s="179">
        <f>SUM(B15:E15)</f>
        <v>6</v>
      </c>
      <c r="G15" s="24">
        <v>0</v>
      </c>
      <c r="H15" s="23">
        <v>0</v>
      </c>
      <c r="I15" s="5">
        <v>17</v>
      </c>
      <c r="J15" s="5">
        <v>0</v>
      </c>
      <c r="K15" s="155">
        <f>SUM(G15:J15)</f>
        <v>17</v>
      </c>
      <c r="L15" s="23">
        <v>0</v>
      </c>
      <c r="M15" s="5">
        <v>1</v>
      </c>
      <c r="N15" s="5">
        <v>1</v>
      </c>
      <c r="O15" s="68">
        <v>0</v>
      </c>
      <c r="P15" s="77">
        <f>SUM(L15:O15)</f>
        <v>2</v>
      </c>
    </row>
    <row r="16" spans="1:16" ht="20.100000000000001" customHeight="1" x14ac:dyDescent="0.2">
      <c r="A16" s="152" t="s">
        <v>17</v>
      </c>
      <c r="B16" s="23">
        <v>34</v>
      </c>
      <c r="C16" s="77">
        <v>5</v>
      </c>
      <c r="D16" s="77">
        <v>42</v>
      </c>
      <c r="E16" s="66">
        <v>276</v>
      </c>
      <c r="F16" s="179">
        <f>SUM(B16:E16)</f>
        <v>357</v>
      </c>
      <c r="G16" s="24">
        <v>75</v>
      </c>
      <c r="H16" s="23">
        <v>50</v>
      </c>
      <c r="I16" s="5">
        <v>84</v>
      </c>
      <c r="J16" s="5">
        <v>12</v>
      </c>
      <c r="K16" s="155">
        <f>SUM(G16:J16)</f>
        <v>221</v>
      </c>
      <c r="L16" s="23">
        <v>196</v>
      </c>
      <c r="M16" s="5">
        <v>59</v>
      </c>
      <c r="N16" s="5">
        <v>72</v>
      </c>
      <c r="O16" s="68">
        <v>103</v>
      </c>
      <c r="P16" s="77">
        <f>SUM(L16:O16)</f>
        <v>430</v>
      </c>
    </row>
    <row r="17" spans="1:18" ht="20.100000000000001" customHeight="1" x14ac:dyDescent="0.2">
      <c r="A17" s="152" t="s">
        <v>7</v>
      </c>
      <c r="B17" s="23">
        <f>SUM(B14:B16)</f>
        <v>38</v>
      </c>
      <c r="C17" s="23">
        <f>SUM(C14:C16)</f>
        <v>5</v>
      </c>
      <c r="D17" s="23">
        <f>SUM(D14:D16)</f>
        <v>53</v>
      </c>
      <c r="E17" s="23">
        <f>SUM(E14:E16)</f>
        <v>300</v>
      </c>
      <c r="F17" s="179">
        <f>SUM(B17:E17)</f>
        <v>396</v>
      </c>
      <c r="G17" s="24">
        <f>SUM(G14:G16)</f>
        <v>91</v>
      </c>
      <c r="H17" s="24">
        <f>SUM(H14:H16)</f>
        <v>69</v>
      </c>
      <c r="I17" s="21">
        <f>SUM(I14:I16)</f>
        <v>142</v>
      </c>
      <c r="J17" s="21">
        <f>SUM(J14:J16)</f>
        <v>14</v>
      </c>
      <c r="K17" s="179">
        <f>SUM(G17:J17)</f>
        <v>316</v>
      </c>
      <c r="L17" s="24">
        <f>SUM(L14:L16)</f>
        <v>255</v>
      </c>
      <c r="M17" s="21">
        <f>SUM(M14:M16)</f>
        <v>86</v>
      </c>
      <c r="N17" s="21">
        <f>SUM(N14:N16)</f>
        <v>87</v>
      </c>
      <c r="O17" s="24">
        <f>SUM(O14:O16)</f>
        <v>103</v>
      </c>
      <c r="P17" s="77">
        <f>SUM(L17:O17)</f>
        <v>531</v>
      </c>
    </row>
    <row r="18" spans="1:18" ht="31.5" customHeight="1" x14ac:dyDescent="0.25">
      <c r="A18" s="266" t="s">
        <v>172</v>
      </c>
      <c r="B18" s="267"/>
      <c r="C18" s="268"/>
      <c r="D18" s="268"/>
      <c r="E18" s="267"/>
      <c r="F18" s="267"/>
      <c r="G18" s="267"/>
      <c r="H18" s="267"/>
      <c r="I18" s="267"/>
      <c r="J18" s="267"/>
      <c r="K18" s="267"/>
      <c r="L18" s="267"/>
      <c r="M18" s="267"/>
      <c r="N18" s="267"/>
      <c r="O18" s="267"/>
      <c r="P18" s="268"/>
    </row>
    <row r="19" spans="1:18" ht="36.75" customHeight="1" x14ac:dyDescent="0.2">
      <c r="A19" s="2"/>
      <c r="B19" s="300" t="s">
        <v>19</v>
      </c>
      <c r="C19" s="301"/>
      <c r="D19" s="301"/>
      <c r="E19" s="301"/>
      <c r="F19" s="302"/>
      <c r="G19" s="303" t="s">
        <v>20</v>
      </c>
      <c r="H19" s="301"/>
      <c r="I19" s="301"/>
      <c r="J19" s="301"/>
      <c r="K19" s="302"/>
      <c r="L19" s="303" t="s">
        <v>21</v>
      </c>
      <c r="M19" s="301"/>
      <c r="N19" s="301"/>
      <c r="O19" s="301"/>
      <c r="P19" s="302"/>
    </row>
    <row r="20" spans="1:18" ht="18.95" customHeight="1" x14ac:dyDescent="0.2">
      <c r="A20" s="9" t="s">
        <v>3</v>
      </c>
      <c r="B20" s="227" t="s">
        <v>175</v>
      </c>
      <c r="C20" s="118">
        <v>2021</v>
      </c>
      <c r="D20" s="118">
        <v>2022</v>
      </c>
      <c r="E20" s="118">
        <v>2023</v>
      </c>
      <c r="F20" s="179" t="s">
        <v>7</v>
      </c>
      <c r="G20" s="227" t="s">
        <v>175</v>
      </c>
      <c r="H20" s="118">
        <v>2021</v>
      </c>
      <c r="I20" s="118">
        <v>2022</v>
      </c>
      <c r="J20" s="118">
        <v>2023</v>
      </c>
      <c r="K20" s="179" t="s">
        <v>7</v>
      </c>
      <c r="L20" s="227" t="s">
        <v>175</v>
      </c>
      <c r="M20" s="118">
        <v>2021</v>
      </c>
      <c r="N20" s="118">
        <v>2022</v>
      </c>
      <c r="O20" s="118">
        <v>2023</v>
      </c>
      <c r="P20" s="179" t="s">
        <v>7</v>
      </c>
    </row>
    <row r="21" spans="1:18" ht="20.100000000000001" customHeight="1" x14ac:dyDescent="0.2">
      <c r="A21" s="153" t="s">
        <v>15</v>
      </c>
      <c r="B21" s="179">
        <v>3</v>
      </c>
      <c r="C21" s="179">
        <v>0</v>
      </c>
      <c r="D21" s="179">
        <v>5</v>
      </c>
      <c r="E21" s="179">
        <v>27</v>
      </c>
      <c r="F21" s="179">
        <f>SUM(B21:E21)</f>
        <v>35</v>
      </c>
      <c r="G21" s="179">
        <v>13</v>
      </c>
      <c r="H21" s="179">
        <v>16</v>
      </c>
      <c r="I21" s="179">
        <v>27</v>
      </c>
      <c r="J21" s="179">
        <v>3</v>
      </c>
      <c r="K21" s="179">
        <f>SUM(G21:J21)</f>
        <v>59</v>
      </c>
      <c r="L21" s="234">
        <v>56</v>
      </c>
      <c r="M21" s="179">
        <v>28</v>
      </c>
      <c r="N21" s="195">
        <v>24</v>
      </c>
      <c r="O21" s="179">
        <v>0</v>
      </c>
      <c r="P21" s="179">
        <f>SUM(L21:O21)</f>
        <v>108</v>
      </c>
    </row>
    <row r="22" spans="1:18" ht="20.100000000000001" customHeight="1" x14ac:dyDescent="0.2">
      <c r="A22" s="153" t="s">
        <v>16</v>
      </c>
      <c r="B22" s="179">
        <v>0</v>
      </c>
      <c r="C22" s="179">
        <v>0</v>
      </c>
      <c r="D22" s="179">
        <v>5</v>
      </c>
      <c r="E22" s="179">
        <v>1</v>
      </c>
      <c r="F22" s="179">
        <f>SUM(B22:E22)</f>
        <v>6</v>
      </c>
      <c r="G22" s="179">
        <v>0</v>
      </c>
      <c r="H22" s="179">
        <v>0</v>
      </c>
      <c r="I22" s="179">
        <v>1</v>
      </c>
      <c r="J22" s="179">
        <v>0</v>
      </c>
      <c r="K22" s="179">
        <f>SUM(G22:J22)</f>
        <v>1</v>
      </c>
      <c r="L22" s="179">
        <v>0</v>
      </c>
      <c r="M22" s="179">
        <v>1</v>
      </c>
      <c r="N22" s="195">
        <v>17</v>
      </c>
      <c r="O22" s="179">
        <v>0</v>
      </c>
      <c r="P22" s="179">
        <f>SUM(L22:O22)</f>
        <v>18</v>
      </c>
    </row>
    <row r="23" spans="1:18" ht="20.100000000000001" customHeight="1" x14ac:dyDescent="0.2">
      <c r="A23" s="153" t="s">
        <v>17</v>
      </c>
      <c r="B23" s="179">
        <v>30</v>
      </c>
      <c r="C23" s="179">
        <v>5</v>
      </c>
      <c r="D23" s="179">
        <v>29</v>
      </c>
      <c r="E23" s="234">
        <f>286-2</f>
        <v>284</v>
      </c>
      <c r="F23" s="179">
        <f>SUM(B23:E23)</f>
        <v>348</v>
      </c>
      <c r="G23" s="179">
        <v>75</v>
      </c>
      <c r="H23" s="179">
        <v>38</v>
      </c>
      <c r="I23" s="179">
        <v>73</v>
      </c>
      <c r="J23" s="179">
        <v>25</v>
      </c>
      <c r="K23" s="179">
        <f>SUM(G23:J23)</f>
        <v>211</v>
      </c>
      <c r="L23" s="179">
        <v>170</v>
      </c>
      <c r="M23" s="179">
        <v>54</v>
      </c>
      <c r="N23" s="195">
        <v>63</v>
      </c>
      <c r="O23" s="179">
        <v>458</v>
      </c>
      <c r="P23" s="179">
        <f>SUM(L23:O23)</f>
        <v>745</v>
      </c>
    </row>
    <row r="24" spans="1:18" ht="20.100000000000001" customHeight="1" x14ac:dyDescent="0.2">
      <c r="A24" s="15" t="s">
        <v>7</v>
      </c>
      <c r="B24" s="176">
        <f>SUM(B21:B23)</f>
        <v>33</v>
      </c>
      <c r="C24" s="176">
        <f>SUM(C21:C23)</f>
        <v>5</v>
      </c>
      <c r="D24" s="176">
        <f>SUM(D21:D23)</f>
        <v>39</v>
      </c>
      <c r="E24" s="176">
        <f>SUM(E21:E23)</f>
        <v>312</v>
      </c>
      <c r="F24" s="176">
        <f>SUM(B24:E24)</f>
        <v>389</v>
      </c>
      <c r="G24" s="176">
        <f>SUM(G21:G23)</f>
        <v>88</v>
      </c>
      <c r="H24" s="176">
        <f>SUM(H21:H23)</f>
        <v>54</v>
      </c>
      <c r="I24" s="176">
        <f>SUM(I21:I23)</f>
        <v>101</v>
      </c>
      <c r="J24" s="176">
        <f>SUM(J21:J23)</f>
        <v>28</v>
      </c>
      <c r="K24" s="176">
        <f>SUM(G24:J24)</f>
        <v>271</v>
      </c>
      <c r="L24" s="176">
        <f>SUM(L21:L23)</f>
        <v>226</v>
      </c>
      <c r="M24" s="176">
        <f>SUM(M21:M23)</f>
        <v>83</v>
      </c>
      <c r="N24" s="176">
        <f>SUM(N21:N23)</f>
        <v>104</v>
      </c>
      <c r="O24" s="186">
        <f>SUM(O21:O23)</f>
        <v>458</v>
      </c>
      <c r="P24" s="176">
        <f>SUM(P21:P23)</f>
        <v>871</v>
      </c>
    </row>
    <row r="25" spans="1:18" ht="113.25" customHeight="1" thickBot="1" x14ac:dyDescent="0.25">
      <c r="A25" s="295" t="s">
        <v>22</v>
      </c>
      <c r="B25" s="304"/>
      <c r="C25" s="304"/>
      <c r="D25" s="305"/>
      <c r="E25" s="177"/>
      <c r="F25" s="306" t="s">
        <v>23</v>
      </c>
      <c r="G25" s="305"/>
      <c r="H25" s="82"/>
      <c r="I25" s="250" t="s">
        <v>173</v>
      </c>
      <c r="J25" s="251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307" t="s">
        <v>24</v>
      </c>
      <c r="B26" s="308"/>
      <c r="C26" s="309"/>
      <c r="D26" s="88"/>
      <c r="E26" s="178" t="s">
        <v>25</v>
      </c>
      <c r="F26" s="89" t="s">
        <v>26</v>
      </c>
      <c r="G26" s="90" t="s">
        <v>27</v>
      </c>
      <c r="H26" s="37"/>
      <c r="I26" s="252"/>
      <c r="J26" s="252"/>
      <c r="K26" s="316">
        <v>64</v>
      </c>
      <c r="L26" s="91"/>
      <c r="M26" s="92">
        <v>1</v>
      </c>
      <c r="N26" s="318"/>
      <c r="O26" s="39"/>
      <c r="P26" s="93"/>
    </row>
    <row r="27" spans="1:18" ht="20.100000000000001" customHeight="1" thickTop="1" thickBot="1" x14ac:dyDescent="0.25">
      <c r="A27" s="310"/>
      <c r="B27" s="311"/>
      <c r="C27" s="312"/>
      <c r="D27" s="94"/>
      <c r="E27" s="95"/>
      <c r="F27" s="96"/>
      <c r="G27" s="96"/>
      <c r="H27" s="37"/>
      <c r="I27" s="252"/>
      <c r="J27" s="252"/>
      <c r="K27" s="317"/>
      <c r="L27" s="97"/>
      <c r="M27" s="98"/>
      <c r="N27" s="319"/>
      <c r="O27" s="39"/>
      <c r="P27" s="93"/>
    </row>
    <row r="28" spans="1:18" ht="20.100000000000001" customHeight="1" thickTop="1" thickBot="1" x14ac:dyDescent="0.25">
      <c r="A28" s="310"/>
      <c r="B28" s="311"/>
      <c r="C28" s="312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310"/>
      <c r="B29" s="311"/>
      <c r="C29" s="312"/>
      <c r="D29" s="94"/>
      <c r="E29" s="95"/>
      <c r="F29" s="99"/>
      <c r="G29" s="99"/>
      <c r="H29" s="37"/>
      <c r="I29" s="264" t="s">
        <v>174</v>
      </c>
      <c r="J29" s="264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310"/>
      <c r="B30" s="311"/>
      <c r="C30" s="312"/>
      <c r="D30" s="94"/>
      <c r="E30" s="95"/>
      <c r="F30" s="99"/>
      <c r="G30" s="99"/>
      <c r="H30" s="37"/>
      <c r="I30" s="265"/>
      <c r="J30" s="265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310"/>
      <c r="B31" s="311"/>
      <c r="C31" s="312"/>
      <c r="D31" s="94"/>
      <c r="E31" s="95"/>
      <c r="F31" s="99"/>
      <c r="G31" s="99"/>
      <c r="H31" s="37"/>
      <c r="I31" s="265"/>
      <c r="J31" s="265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310"/>
      <c r="B32" s="311"/>
      <c r="C32" s="312"/>
      <c r="D32" s="94"/>
      <c r="E32" s="95"/>
      <c r="F32" s="99"/>
      <c r="G32" s="99"/>
      <c r="H32" s="37"/>
      <c r="I32" s="265"/>
      <c r="J32" s="265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310"/>
      <c r="B33" s="311"/>
      <c r="C33" s="312"/>
      <c r="D33" s="94"/>
      <c r="E33" s="95"/>
      <c r="F33" s="99"/>
      <c r="G33" s="99"/>
      <c r="H33" s="37"/>
      <c r="I33" s="265"/>
      <c r="J33" s="265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310"/>
      <c r="B34" s="311"/>
      <c r="C34" s="312"/>
      <c r="D34" s="94"/>
      <c r="E34" s="95"/>
      <c r="F34" s="99"/>
      <c r="G34" s="99"/>
      <c r="H34" s="37"/>
      <c r="I34" s="265"/>
      <c r="J34" s="265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310"/>
      <c r="B35" s="311"/>
      <c r="C35" s="312"/>
      <c r="D35" s="94"/>
      <c r="E35" s="109"/>
      <c r="F35" s="99"/>
      <c r="G35" s="99"/>
      <c r="H35" s="37"/>
      <c r="I35" s="265"/>
      <c r="J35" s="265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310"/>
      <c r="B36" s="311"/>
      <c r="C36" s="312"/>
      <c r="D36" s="94"/>
      <c r="E36" s="110"/>
      <c r="F36" s="99"/>
      <c r="G36" s="99"/>
      <c r="H36" s="37"/>
      <c r="I36" s="265"/>
      <c r="J36" s="265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313"/>
      <c r="B37" s="314"/>
      <c r="C37" s="315"/>
      <c r="D37" s="111" t="s">
        <v>7</v>
      </c>
      <c r="E37" s="112">
        <f>SUM(E27:E36)</f>
        <v>0</v>
      </c>
      <c r="F37" s="112">
        <f>SUM(F27:F36)</f>
        <v>0</v>
      </c>
      <c r="G37" s="112">
        <f>SUM(G27:G36)</f>
        <v>0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R38"/>
  <sheetViews>
    <sheetView view="pageBreakPreview" zoomScaleNormal="100" zoomScaleSheetLayoutView="100" workbookViewId="0">
      <selection activeCell="I3" sqref="I3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69" t="s">
        <v>103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</row>
    <row r="2" spans="1:16" ht="29.25" customHeight="1" x14ac:dyDescent="0.2">
      <c r="A2" s="269" t="s">
        <v>166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</row>
    <row r="3" spans="1:16" ht="22.5" customHeight="1" x14ac:dyDescent="0.2">
      <c r="A3" s="2"/>
      <c r="B3" s="289" t="s">
        <v>0</v>
      </c>
      <c r="C3" s="289"/>
      <c r="D3" s="3"/>
      <c r="E3" s="3"/>
      <c r="F3" s="3"/>
      <c r="G3" s="3"/>
      <c r="H3" s="76" t="s">
        <v>1</v>
      </c>
      <c r="I3" s="117">
        <v>9</v>
      </c>
      <c r="J3" s="6"/>
      <c r="K3" s="4" t="s">
        <v>2</v>
      </c>
      <c r="L3" s="141">
        <v>8</v>
      </c>
      <c r="M3" s="2"/>
      <c r="N3" s="2"/>
      <c r="O3" s="2"/>
      <c r="P3" s="2"/>
    </row>
    <row r="4" spans="1:16" ht="51" customHeight="1" x14ac:dyDescent="0.2">
      <c r="A4" s="2"/>
      <c r="B4" s="272" t="s">
        <v>167</v>
      </c>
      <c r="C4" s="272"/>
      <c r="D4" s="272"/>
      <c r="E4" s="272"/>
      <c r="F4" s="227" t="s">
        <v>168</v>
      </c>
      <c r="G4" s="273" t="s">
        <v>169</v>
      </c>
      <c r="H4" s="274"/>
      <c r="I4" s="274"/>
      <c r="J4" s="274"/>
      <c r="K4" s="272" t="s">
        <v>170</v>
      </c>
      <c r="L4" s="272"/>
      <c r="M4" s="272"/>
      <c r="N4" s="272"/>
    </row>
    <row r="5" spans="1:16" ht="44.25" customHeight="1" x14ac:dyDescent="0.2">
      <c r="A5" s="9" t="s">
        <v>3</v>
      </c>
      <c r="B5" s="78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56" t="s">
        <v>14</v>
      </c>
      <c r="N5" s="156" t="s">
        <v>7</v>
      </c>
    </row>
    <row r="6" spans="1:16" ht="20.100000000000001" customHeight="1" x14ac:dyDescent="0.2">
      <c r="A6" s="153" t="s">
        <v>15</v>
      </c>
      <c r="B6" s="234">
        <v>19</v>
      </c>
      <c r="C6" s="153">
        <v>28</v>
      </c>
      <c r="D6" s="153">
        <v>12</v>
      </c>
      <c r="E6" s="153">
        <f>B6+C6+D6</f>
        <v>59</v>
      </c>
      <c r="F6" s="153">
        <v>7</v>
      </c>
      <c r="G6" s="153">
        <v>9</v>
      </c>
      <c r="H6" s="153">
        <v>0</v>
      </c>
      <c r="I6" s="153">
        <v>0</v>
      </c>
      <c r="J6" s="153">
        <f>SUM(G6:I6)</f>
        <v>9</v>
      </c>
      <c r="K6" s="153">
        <v>20</v>
      </c>
      <c r="L6" s="153">
        <v>30</v>
      </c>
      <c r="M6" s="151">
        <v>7</v>
      </c>
      <c r="N6" s="151">
        <f>SUM(K6:M6)</f>
        <v>57</v>
      </c>
      <c r="O6" s="1">
        <f>E6+F6-J6-N6</f>
        <v>0</v>
      </c>
    </row>
    <row r="7" spans="1:16" ht="20.100000000000001" customHeight="1" x14ac:dyDescent="0.2">
      <c r="A7" s="153" t="s">
        <v>16</v>
      </c>
      <c r="B7" s="234">
        <v>0</v>
      </c>
      <c r="C7" s="153">
        <v>1</v>
      </c>
      <c r="D7" s="153">
        <v>0</v>
      </c>
      <c r="E7" s="153">
        <f>B7+C7+D7</f>
        <v>1</v>
      </c>
      <c r="F7" s="153">
        <v>0</v>
      </c>
      <c r="G7" s="153">
        <v>0</v>
      </c>
      <c r="H7" s="153">
        <v>0</v>
      </c>
      <c r="I7" s="153">
        <v>0</v>
      </c>
      <c r="J7" s="153">
        <f>SUM(G7:I7)</f>
        <v>0</v>
      </c>
      <c r="K7" s="153">
        <v>0</v>
      </c>
      <c r="L7" s="153">
        <v>1</v>
      </c>
      <c r="M7" s="151">
        <v>0</v>
      </c>
      <c r="N7" s="148">
        <f>SUM(K7:M7)</f>
        <v>1</v>
      </c>
      <c r="O7" s="1">
        <f t="shared" ref="O7:O9" si="0">E7+F7-J7-N7</f>
        <v>0</v>
      </c>
    </row>
    <row r="8" spans="1:16" ht="20.100000000000001" customHeight="1" x14ac:dyDescent="0.2">
      <c r="A8" s="153" t="s">
        <v>17</v>
      </c>
      <c r="B8" s="234">
        <v>122</v>
      </c>
      <c r="C8" s="153">
        <v>246</v>
      </c>
      <c r="D8" s="153">
        <v>137</v>
      </c>
      <c r="E8" s="153">
        <f>B8+C8+D8</f>
        <v>505</v>
      </c>
      <c r="F8" s="153">
        <v>55</v>
      </c>
      <c r="G8" s="153">
        <v>87</v>
      </c>
      <c r="H8" s="153">
        <v>3</v>
      </c>
      <c r="I8" s="153">
        <v>0</v>
      </c>
      <c r="J8" s="153">
        <f>SUM(G8:I8)</f>
        <v>90</v>
      </c>
      <c r="K8" s="153">
        <v>155</v>
      </c>
      <c r="L8" s="153">
        <v>215</v>
      </c>
      <c r="M8" s="120">
        <v>100</v>
      </c>
      <c r="N8" s="144">
        <f>SUM(K8:M8)</f>
        <v>470</v>
      </c>
      <c r="O8" s="1">
        <f t="shared" si="0"/>
        <v>0</v>
      </c>
    </row>
    <row r="9" spans="1:16" ht="20.100000000000001" customHeight="1" x14ac:dyDescent="0.2">
      <c r="A9" s="15" t="s">
        <v>7</v>
      </c>
      <c r="B9" s="148">
        <f>SUM(B6:B8)</f>
        <v>141</v>
      </c>
      <c r="C9" s="148">
        <f>SUM(C6:C8)</f>
        <v>275</v>
      </c>
      <c r="D9" s="148">
        <f>SUM(D6:D8)</f>
        <v>149</v>
      </c>
      <c r="E9" s="153">
        <f>B9+C9+D9</f>
        <v>565</v>
      </c>
      <c r="F9" s="15">
        <f>SUM(F6:F8)</f>
        <v>62</v>
      </c>
      <c r="G9" s="15">
        <f>SUM(G6:G8)</f>
        <v>96</v>
      </c>
      <c r="H9" s="15">
        <f>SUM(H6:H8)</f>
        <v>3</v>
      </c>
      <c r="I9" s="15">
        <f>SUM(I6:I8)</f>
        <v>0</v>
      </c>
      <c r="J9" s="153">
        <f>SUM(G9:I9)</f>
        <v>99</v>
      </c>
      <c r="K9" s="15">
        <f>SUM(K6:K8)</f>
        <v>175</v>
      </c>
      <c r="L9" s="15">
        <f>SUM(L6:L8)</f>
        <v>246</v>
      </c>
      <c r="M9" s="15">
        <f>SUM(M6:M8)</f>
        <v>107</v>
      </c>
      <c r="N9" s="144">
        <f>SUM(N6:N8)</f>
        <v>528</v>
      </c>
      <c r="O9" s="1">
        <f t="shared" si="0"/>
        <v>0</v>
      </c>
    </row>
    <row r="10" spans="1:16" ht="20.25" customHeight="1" x14ac:dyDescent="0.2">
      <c r="A10" s="290" t="s">
        <v>18</v>
      </c>
      <c r="B10" s="290"/>
      <c r="C10" s="290"/>
      <c r="D10" s="290"/>
      <c r="E10" s="290"/>
      <c r="F10" s="290"/>
      <c r="G10" s="290"/>
      <c r="H10" s="290"/>
      <c r="I10" s="290"/>
      <c r="J10" s="290"/>
      <c r="K10" s="290"/>
      <c r="L10" s="290"/>
      <c r="M10" s="290"/>
      <c r="N10" s="291"/>
      <c r="O10" s="290"/>
      <c r="P10" s="290"/>
    </row>
    <row r="11" spans="1:16" ht="24.75" customHeight="1" x14ac:dyDescent="0.2">
      <c r="A11" s="276" t="s">
        <v>171</v>
      </c>
      <c r="B11" s="276"/>
      <c r="C11" s="276"/>
      <c r="D11" s="276"/>
      <c r="E11" s="276"/>
      <c r="F11" s="276"/>
      <c r="G11" s="276"/>
      <c r="H11" s="276"/>
      <c r="I11" s="276"/>
      <c r="J11" s="276"/>
      <c r="K11" s="276"/>
      <c r="L11" s="276"/>
      <c r="M11" s="276"/>
      <c r="N11" s="276"/>
      <c r="O11" s="276"/>
      <c r="P11" s="276"/>
    </row>
    <row r="12" spans="1:16" ht="24" customHeight="1" x14ac:dyDescent="0.2">
      <c r="A12" s="80"/>
      <c r="B12" s="292" t="s">
        <v>19</v>
      </c>
      <c r="C12" s="292"/>
      <c r="D12" s="292"/>
      <c r="E12" s="292"/>
      <c r="F12" s="292"/>
      <c r="G12" s="292" t="s">
        <v>20</v>
      </c>
      <c r="H12" s="292"/>
      <c r="I12" s="292"/>
      <c r="J12" s="292"/>
      <c r="K12" s="292"/>
      <c r="L12" s="292" t="s">
        <v>21</v>
      </c>
      <c r="M12" s="292"/>
      <c r="N12" s="292"/>
      <c r="O12" s="292"/>
      <c r="P12" s="292"/>
    </row>
    <row r="13" spans="1:16" ht="18.95" customHeight="1" x14ac:dyDescent="0.2">
      <c r="A13" s="81" t="s">
        <v>3</v>
      </c>
      <c r="B13" s="227" t="s">
        <v>175</v>
      </c>
      <c r="C13" s="118">
        <v>2021</v>
      </c>
      <c r="D13" s="118">
        <v>2022</v>
      </c>
      <c r="E13" s="118">
        <v>2023</v>
      </c>
      <c r="F13" s="151" t="s">
        <v>7</v>
      </c>
      <c r="G13" s="227" t="s">
        <v>175</v>
      </c>
      <c r="H13" s="118">
        <v>2021</v>
      </c>
      <c r="I13" s="118">
        <v>2022</v>
      </c>
      <c r="J13" s="118">
        <v>2023</v>
      </c>
      <c r="K13" s="151" t="s">
        <v>7</v>
      </c>
      <c r="L13" s="227" t="s">
        <v>175</v>
      </c>
      <c r="M13" s="118">
        <v>2021</v>
      </c>
      <c r="N13" s="118">
        <v>2022</v>
      </c>
      <c r="O13" s="118">
        <v>2023</v>
      </c>
      <c r="P13" s="151" t="s">
        <v>7</v>
      </c>
    </row>
    <row r="14" spans="1:16" ht="20.100000000000001" customHeight="1" x14ac:dyDescent="0.2">
      <c r="A14" s="19" t="s">
        <v>15</v>
      </c>
      <c r="B14" s="20">
        <v>7</v>
      </c>
      <c r="C14" s="77">
        <v>2</v>
      </c>
      <c r="D14" s="77">
        <v>0</v>
      </c>
      <c r="E14" s="65">
        <v>10</v>
      </c>
      <c r="F14" s="151">
        <f>SUM(B14:E14)</f>
        <v>19</v>
      </c>
      <c r="G14" s="21">
        <v>1</v>
      </c>
      <c r="H14" s="20">
        <v>6</v>
      </c>
      <c r="I14" s="5">
        <v>12</v>
      </c>
      <c r="J14" s="5">
        <v>9</v>
      </c>
      <c r="K14" s="155">
        <f>SUM(G14:J14)</f>
        <v>28</v>
      </c>
      <c r="L14" s="20">
        <v>6</v>
      </c>
      <c r="M14" s="5">
        <v>0</v>
      </c>
      <c r="N14" s="5">
        <v>5</v>
      </c>
      <c r="O14" s="67">
        <v>1</v>
      </c>
      <c r="P14" s="77">
        <f>SUM(L14:O14)</f>
        <v>12</v>
      </c>
    </row>
    <row r="15" spans="1:16" ht="20.100000000000001" customHeight="1" x14ac:dyDescent="0.2">
      <c r="A15" s="152" t="s">
        <v>16</v>
      </c>
      <c r="B15" s="23">
        <v>0</v>
      </c>
      <c r="C15" s="77">
        <v>0</v>
      </c>
      <c r="D15" s="77">
        <v>0</v>
      </c>
      <c r="E15" s="66">
        <v>0</v>
      </c>
      <c r="F15" s="151">
        <f>SUM(B15:E15)</f>
        <v>0</v>
      </c>
      <c r="G15" s="24">
        <v>0</v>
      </c>
      <c r="H15" s="23">
        <v>1</v>
      </c>
      <c r="I15" s="5">
        <v>0</v>
      </c>
      <c r="J15" s="5">
        <v>0</v>
      </c>
      <c r="K15" s="155">
        <f>SUM(G15:J15)</f>
        <v>1</v>
      </c>
      <c r="L15" s="23">
        <v>0</v>
      </c>
      <c r="M15" s="5">
        <v>0</v>
      </c>
      <c r="N15" s="5">
        <v>0</v>
      </c>
      <c r="O15" s="68">
        <v>0</v>
      </c>
      <c r="P15" s="77">
        <f>SUM(L15:O15)</f>
        <v>0</v>
      </c>
    </row>
    <row r="16" spans="1:16" ht="20.100000000000001" customHeight="1" x14ac:dyDescent="0.2">
      <c r="A16" s="152" t="s">
        <v>17</v>
      </c>
      <c r="B16" s="23">
        <v>51</v>
      </c>
      <c r="C16" s="77">
        <v>16</v>
      </c>
      <c r="D16" s="77">
        <v>11</v>
      </c>
      <c r="E16" s="66">
        <v>44</v>
      </c>
      <c r="F16" s="151">
        <f>SUM(B16:E16)</f>
        <v>122</v>
      </c>
      <c r="G16" s="24">
        <v>30</v>
      </c>
      <c r="H16" s="23">
        <v>27</v>
      </c>
      <c r="I16" s="5">
        <v>148</v>
      </c>
      <c r="J16" s="5">
        <v>41</v>
      </c>
      <c r="K16" s="155">
        <f>SUM(G16:J16)</f>
        <v>246</v>
      </c>
      <c r="L16" s="23">
        <v>39</v>
      </c>
      <c r="M16" s="5">
        <v>48</v>
      </c>
      <c r="N16" s="5">
        <v>49</v>
      </c>
      <c r="O16" s="68">
        <v>1</v>
      </c>
      <c r="P16" s="77">
        <f>SUM(L16:O16)</f>
        <v>137</v>
      </c>
    </row>
    <row r="17" spans="1:18" ht="20.100000000000001" customHeight="1" x14ac:dyDescent="0.2">
      <c r="A17" s="152" t="s">
        <v>7</v>
      </c>
      <c r="B17" s="23">
        <f>SUM(B14:B16)</f>
        <v>58</v>
      </c>
      <c r="C17" s="23">
        <f>SUM(C14:C16)</f>
        <v>18</v>
      </c>
      <c r="D17" s="23">
        <f>SUM(D14:D16)</f>
        <v>11</v>
      </c>
      <c r="E17" s="23">
        <f>SUM(E14:E16)</f>
        <v>54</v>
      </c>
      <c r="F17" s="151">
        <f>SUM(B17:E17)</f>
        <v>141</v>
      </c>
      <c r="G17" s="24">
        <f>SUM(G14:G16)</f>
        <v>31</v>
      </c>
      <c r="H17" s="24">
        <f>SUM(H14:H16)</f>
        <v>34</v>
      </c>
      <c r="I17" s="21">
        <f>SUM(I14:I16)</f>
        <v>160</v>
      </c>
      <c r="J17" s="21">
        <f>SUM(J14:J16)</f>
        <v>50</v>
      </c>
      <c r="K17" s="151">
        <f>SUM(G17:J17)</f>
        <v>275</v>
      </c>
      <c r="L17" s="24">
        <f>SUM(L14:L16)</f>
        <v>45</v>
      </c>
      <c r="M17" s="21">
        <f>SUM(M14:M16)</f>
        <v>48</v>
      </c>
      <c r="N17" s="21">
        <f>SUM(N14:N16)</f>
        <v>54</v>
      </c>
      <c r="O17" s="21">
        <f>SUM(O14:O16)</f>
        <v>2</v>
      </c>
      <c r="P17" s="77">
        <f>SUM(L17:O17)</f>
        <v>149</v>
      </c>
    </row>
    <row r="18" spans="1:18" ht="31.5" customHeight="1" x14ac:dyDescent="0.25">
      <c r="A18" s="266" t="s">
        <v>172</v>
      </c>
      <c r="B18" s="267"/>
      <c r="C18" s="268"/>
      <c r="D18" s="268"/>
      <c r="E18" s="267"/>
      <c r="F18" s="267"/>
      <c r="G18" s="267"/>
      <c r="H18" s="267"/>
      <c r="I18" s="267"/>
      <c r="J18" s="267"/>
      <c r="K18" s="267"/>
      <c r="L18" s="267"/>
      <c r="M18" s="267"/>
      <c r="N18" s="267"/>
      <c r="O18" s="267"/>
      <c r="P18" s="268"/>
    </row>
    <row r="19" spans="1:18" ht="36.75" customHeight="1" x14ac:dyDescent="0.2">
      <c r="A19" s="2"/>
      <c r="B19" s="244" t="s">
        <v>19</v>
      </c>
      <c r="C19" s="244"/>
      <c r="D19" s="244"/>
      <c r="E19" s="244"/>
      <c r="F19" s="244"/>
      <c r="G19" s="293" t="s">
        <v>20</v>
      </c>
      <c r="H19" s="293"/>
      <c r="I19" s="293"/>
      <c r="J19" s="293"/>
      <c r="K19" s="293"/>
      <c r="L19" s="294" t="s">
        <v>21</v>
      </c>
      <c r="M19" s="294"/>
      <c r="N19" s="294"/>
      <c r="O19" s="294"/>
      <c r="P19" s="294"/>
    </row>
    <row r="20" spans="1:18" ht="18.95" customHeight="1" x14ac:dyDescent="0.2">
      <c r="A20" s="9" t="s">
        <v>3</v>
      </c>
      <c r="B20" s="227" t="s">
        <v>175</v>
      </c>
      <c r="C20" s="118">
        <v>2021</v>
      </c>
      <c r="D20" s="118">
        <v>2022</v>
      </c>
      <c r="E20" s="118">
        <v>2023</v>
      </c>
      <c r="F20" s="151" t="s">
        <v>7</v>
      </c>
      <c r="G20" s="227" t="s">
        <v>175</v>
      </c>
      <c r="H20" s="118">
        <v>2021</v>
      </c>
      <c r="I20" s="118">
        <v>2022</v>
      </c>
      <c r="J20" s="118">
        <v>2023</v>
      </c>
      <c r="K20" s="151" t="s">
        <v>7</v>
      </c>
      <c r="L20" s="227" t="s">
        <v>175</v>
      </c>
      <c r="M20" s="118">
        <v>2021</v>
      </c>
      <c r="N20" s="118">
        <v>2022</v>
      </c>
      <c r="O20" s="118">
        <v>2023</v>
      </c>
      <c r="P20" s="151" t="s">
        <v>7</v>
      </c>
    </row>
    <row r="21" spans="1:18" ht="20.100000000000001" customHeight="1" x14ac:dyDescent="0.2">
      <c r="A21" s="153" t="s">
        <v>15</v>
      </c>
      <c r="B21" s="151">
        <v>8</v>
      </c>
      <c r="C21" s="151">
        <v>2</v>
      </c>
      <c r="D21" s="151">
        <v>0</v>
      </c>
      <c r="E21" s="151">
        <v>10</v>
      </c>
      <c r="F21" s="151">
        <f>SUM(B21:E21)</f>
        <v>20</v>
      </c>
      <c r="G21" s="151">
        <v>1</v>
      </c>
      <c r="H21" s="151">
        <v>5</v>
      </c>
      <c r="I21" s="151">
        <v>12</v>
      </c>
      <c r="J21" s="151">
        <v>12</v>
      </c>
      <c r="K21" s="151">
        <f>SUM(G21:J21)</f>
        <v>30</v>
      </c>
      <c r="L21" s="151">
        <v>2</v>
      </c>
      <c r="M21" s="151">
        <v>1</v>
      </c>
      <c r="N21" s="151">
        <v>2</v>
      </c>
      <c r="O21" s="151">
        <v>2</v>
      </c>
      <c r="P21" s="151">
        <f>SUM(L21:O21)</f>
        <v>7</v>
      </c>
    </row>
    <row r="22" spans="1:18" ht="20.100000000000001" customHeight="1" x14ac:dyDescent="0.2">
      <c r="A22" s="153" t="s">
        <v>16</v>
      </c>
      <c r="B22" s="151">
        <v>0</v>
      </c>
      <c r="C22" s="151">
        <v>0</v>
      </c>
      <c r="D22" s="151">
        <v>0</v>
      </c>
      <c r="E22" s="151">
        <v>0</v>
      </c>
      <c r="F22" s="151">
        <f>SUM(B22:E22)</f>
        <v>0</v>
      </c>
      <c r="G22" s="151">
        <v>0</v>
      </c>
      <c r="H22" s="151">
        <v>1</v>
      </c>
      <c r="I22" s="151">
        <v>0</v>
      </c>
      <c r="J22" s="151">
        <v>0</v>
      </c>
      <c r="K22" s="151">
        <f>SUM(G22:J22)</f>
        <v>1</v>
      </c>
      <c r="L22" s="151">
        <v>0</v>
      </c>
      <c r="M22" s="151">
        <v>0</v>
      </c>
      <c r="N22" s="181">
        <v>0</v>
      </c>
      <c r="O22" s="151">
        <v>0</v>
      </c>
      <c r="P22" s="151">
        <f>SUM(L22:O22)</f>
        <v>0</v>
      </c>
    </row>
    <row r="23" spans="1:18" ht="20.100000000000001" customHeight="1" x14ac:dyDescent="0.2">
      <c r="A23" s="153" t="s">
        <v>17</v>
      </c>
      <c r="B23" s="151">
        <v>55</v>
      </c>
      <c r="C23" s="151">
        <v>16</v>
      </c>
      <c r="D23" s="151">
        <v>14</v>
      </c>
      <c r="E23" s="151">
        <v>70</v>
      </c>
      <c r="F23" s="151">
        <f>SUM(B23:E23)</f>
        <v>155</v>
      </c>
      <c r="G23" s="151">
        <v>28</v>
      </c>
      <c r="H23" s="151">
        <v>26</v>
      </c>
      <c r="I23" s="151">
        <v>119</v>
      </c>
      <c r="J23" s="151">
        <v>42</v>
      </c>
      <c r="K23" s="151">
        <f>SUM(G23:J23)</f>
        <v>215</v>
      </c>
      <c r="L23" s="151">
        <v>20</v>
      </c>
      <c r="M23" s="151">
        <v>22</v>
      </c>
      <c r="N23" s="151">
        <v>46</v>
      </c>
      <c r="O23" s="151">
        <v>12</v>
      </c>
      <c r="P23" s="151">
        <f>SUM(L23:O23)</f>
        <v>100</v>
      </c>
    </row>
    <row r="24" spans="1:18" ht="20.100000000000001" customHeight="1" x14ac:dyDescent="0.2">
      <c r="A24" s="15" t="s">
        <v>7</v>
      </c>
      <c r="B24" s="148">
        <f>SUM(B21:B23)</f>
        <v>63</v>
      </c>
      <c r="C24" s="148">
        <f>SUM(C21:C23)</f>
        <v>18</v>
      </c>
      <c r="D24" s="148">
        <f>SUM(D21:D23)</f>
        <v>14</v>
      </c>
      <c r="E24" s="148">
        <f>SUM(E21:E23)</f>
        <v>80</v>
      </c>
      <c r="F24" s="148">
        <f>SUM(B24:E24)</f>
        <v>175</v>
      </c>
      <c r="G24" s="148">
        <f>SUM(G21:G23)</f>
        <v>29</v>
      </c>
      <c r="H24" s="148">
        <f>SUM(H21:H23)</f>
        <v>32</v>
      </c>
      <c r="I24" s="148">
        <f>SUM(I21:I23)</f>
        <v>131</v>
      </c>
      <c r="J24" s="148">
        <f>SUM(J21:J23)</f>
        <v>54</v>
      </c>
      <c r="K24" s="148">
        <f>SUM(G24:J24)</f>
        <v>246</v>
      </c>
      <c r="L24" s="148">
        <f>SUM(L21:L23)</f>
        <v>22</v>
      </c>
      <c r="M24" s="148">
        <f>SUM(M21:M23)</f>
        <v>23</v>
      </c>
      <c r="N24" s="148">
        <f>SUM(N21:N23)</f>
        <v>48</v>
      </c>
      <c r="O24" s="186">
        <f>SUM(O21:O23)</f>
        <v>14</v>
      </c>
      <c r="P24" s="148">
        <f>SUM(P21:P23)</f>
        <v>107</v>
      </c>
    </row>
    <row r="25" spans="1:18" ht="113.25" customHeight="1" thickBot="1" x14ac:dyDescent="0.25">
      <c r="A25" s="295" t="s">
        <v>22</v>
      </c>
      <c r="B25" s="295"/>
      <c r="C25" s="295"/>
      <c r="D25" s="295"/>
      <c r="E25" s="149">
        <v>10</v>
      </c>
      <c r="F25" s="296" t="s">
        <v>23</v>
      </c>
      <c r="G25" s="296"/>
      <c r="H25" s="82"/>
      <c r="I25" s="250" t="s">
        <v>173</v>
      </c>
      <c r="J25" s="251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297" t="s">
        <v>24</v>
      </c>
      <c r="B26" s="297"/>
      <c r="C26" s="297"/>
      <c r="D26" s="88"/>
      <c r="E26" s="150" t="s">
        <v>25</v>
      </c>
      <c r="F26" s="89" t="s">
        <v>26</v>
      </c>
      <c r="G26" s="90" t="s">
        <v>27</v>
      </c>
      <c r="H26" s="37"/>
      <c r="I26" s="252"/>
      <c r="J26" s="252"/>
      <c r="K26" s="298"/>
      <c r="L26" s="91"/>
      <c r="M26" s="92"/>
      <c r="N26" s="299"/>
      <c r="O26" s="39"/>
      <c r="P26" s="93"/>
    </row>
    <row r="27" spans="1:18" ht="20.100000000000001" customHeight="1" thickTop="1" thickBot="1" x14ac:dyDescent="0.25">
      <c r="A27" s="297"/>
      <c r="B27" s="297"/>
      <c r="C27" s="297"/>
      <c r="D27" s="94" t="s">
        <v>152</v>
      </c>
      <c r="E27" s="95">
        <v>6</v>
      </c>
      <c r="F27" s="96">
        <v>4</v>
      </c>
      <c r="G27" s="96">
        <v>7</v>
      </c>
      <c r="H27" s="37">
        <v>2</v>
      </c>
      <c r="I27" s="252"/>
      <c r="J27" s="252"/>
      <c r="K27" s="298"/>
      <c r="L27" s="97"/>
      <c r="M27" s="98"/>
      <c r="N27" s="299"/>
      <c r="O27" s="39"/>
      <c r="P27" s="93"/>
    </row>
    <row r="28" spans="1:18" ht="20.100000000000001" customHeight="1" thickTop="1" thickBot="1" x14ac:dyDescent="0.25">
      <c r="A28" s="297"/>
      <c r="B28" s="297"/>
      <c r="C28" s="297"/>
      <c r="D28" s="94" t="s">
        <v>153</v>
      </c>
      <c r="E28" s="95">
        <v>5</v>
      </c>
      <c r="F28" s="99">
        <v>3</v>
      </c>
      <c r="G28" s="99">
        <v>7</v>
      </c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297"/>
      <c r="B29" s="297"/>
      <c r="C29" s="297"/>
      <c r="D29" s="94"/>
      <c r="E29" s="95"/>
      <c r="F29" s="99"/>
      <c r="G29" s="99"/>
      <c r="H29" s="37"/>
      <c r="I29" s="264" t="s">
        <v>174</v>
      </c>
      <c r="J29" s="264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297"/>
      <c r="B30" s="297"/>
      <c r="C30" s="297"/>
      <c r="D30" s="94"/>
      <c r="E30" s="95"/>
      <c r="F30" s="99"/>
      <c r="G30" s="99"/>
      <c r="H30" s="37"/>
      <c r="I30" s="265"/>
      <c r="J30" s="265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297"/>
      <c r="B31" s="297"/>
      <c r="C31" s="297"/>
      <c r="D31" s="94"/>
      <c r="E31" s="95"/>
      <c r="F31" s="99"/>
      <c r="G31" s="99"/>
      <c r="H31" s="37"/>
      <c r="I31" s="265"/>
      <c r="J31" s="265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297"/>
      <c r="B32" s="297"/>
      <c r="C32" s="297"/>
      <c r="D32" s="94"/>
      <c r="E32" s="95"/>
      <c r="F32" s="99"/>
      <c r="G32" s="99"/>
      <c r="H32" s="37"/>
      <c r="I32" s="265"/>
      <c r="J32" s="265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297"/>
      <c r="B33" s="297"/>
      <c r="C33" s="297"/>
      <c r="D33" s="94"/>
      <c r="E33" s="95"/>
      <c r="F33" s="99"/>
      <c r="G33" s="99"/>
      <c r="H33" s="37"/>
      <c r="I33" s="265"/>
      <c r="J33" s="265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297"/>
      <c r="B34" s="297"/>
      <c r="C34" s="297"/>
      <c r="D34" s="94"/>
      <c r="E34" s="95"/>
      <c r="F34" s="99"/>
      <c r="G34" s="99"/>
      <c r="H34" s="37"/>
      <c r="I34" s="265"/>
      <c r="J34" s="265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297"/>
      <c r="B35" s="297"/>
      <c r="C35" s="297"/>
      <c r="D35" s="94"/>
      <c r="E35" s="109"/>
      <c r="F35" s="99"/>
      <c r="G35" s="99"/>
      <c r="H35" s="37"/>
      <c r="I35" s="265"/>
      <c r="J35" s="265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297"/>
      <c r="B36" s="297"/>
      <c r="C36" s="297"/>
      <c r="D36" s="94"/>
      <c r="E36" s="110"/>
      <c r="F36" s="99"/>
      <c r="G36" s="99"/>
      <c r="H36" s="37"/>
      <c r="I36" s="265"/>
      <c r="J36" s="265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297"/>
      <c r="B37" s="297"/>
      <c r="C37" s="297"/>
      <c r="D37" s="111" t="s">
        <v>7</v>
      </c>
      <c r="E37" s="112">
        <f>SUM(E27:E36)</f>
        <v>11</v>
      </c>
      <c r="F37" s="112">
        <f>SUM(F27:F36)</f>
        <v>7</v>
      </c>
      <c r="G37" s="112">
        <f>SUM(G27:G36)</f>
        <v>14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R38"/>
  <sheetViews>
    <sheetView view="pageBreakPreview" zoomScaleNormal="100" zoomScaleSheetLayoutView="100" workbookViewId="0">
      <selection activeCell="I3" sqref="I3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69" t="s">
        <v>99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</row>
    <row r="2" spans="1:16" ht="29.25" customHeight="1" x14ac:dyDescent="0.2">
      <c r="A2" s="269" t="s">
        <v>166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</row>
    <row r="3" spans="1:16" ht="22.5" customHeight="1" x14ac:dyDescent="0.2">
      <c r="A3" s="2"/>
      <c r="B3" s="289" t="s">
        <v>0</v>
      </c>
      <c r="C3" s="289"/>
      <c r="D3" s="3"/>
      <c r="E3" s="3"/>
      <c r="F3" s="3"/>
      <c r="G3" s="3"/>
      <c r="H3" s="76" t="s">
        <v>1</v>
      </c>
      <c r="I3" s="117">
        <v>14</v>
      </c>
      <c r="J3" s="6"/>
      <c r="K3" s="4" t="s">
        <v>2</v>
      </c>
      <c r="L3" s="141">
        <v>10</v>
      </c>
      <c r="M3" s="2"/>
      <c r="N3" s="2"/>
      <c r="O3" s="2"/>
      <c r="P3" s="2"/>
    </row>
    <row r="4" spans="1:16" ht="51" customHeight="1" x14ac:dyDescent="0.2">
      <c r="A4" s="2"/>
      <c r="B4" s="272" t="s">
        <v>167</v>
      </c>
      <c r="C4" s="272"/>
      <c r="D4" s="272"/>
      <c r="E4" s="272"/>
      <c r="F4" s="227" t="s">
        <v>168</v>
      </c>
      <c r="G4" s="273" t="s">
        <v>169</v>
      </c>
      <c r="H4" s="274"/>
      <c r="I4" s="274"/>
      <c r="J4" s="274"/>
      <c r="K4" s="272" t="s">
        <v>170</v>
      </c>
      <c r="L4" s="272"/>
      <c r="M4" s="272"/>
      <c r="N4" s="272"/>
    </row>
    <row r="5" spans="1:16" ht="44.25" customHeight="1" x14ac:dyDescent="0.2">
      <c r="A5" s="9" t="s">
        <v>3</v>
      </c>
      <c r="B5" s="78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56" t="s">
        <v>14</v>
      </c>
      <c r="N5" s="156" t="s">
        <v>7</v>
      </c>
    </row>
    <row r="6" spans="1:16" ht="20.100000000000001" customHeight="1" x14ac:dyDescent="0.2">
      <c r="A6" s="153" t="s">
        <v>15</v>
      </c>
      <c r="B6" s="235">
        <v>39</v>
      </c>
      <c r="C6" s="153">
        <v>63</v>
      </c>
      <c r="D6" s="153">
        <v>80</v>
      </c>
      <c r="E6" s="153">
        <f>B6+C6+D6</f>
        <v>182</v>
      </c>
      <c r="F6" s="153">
        <v>29</v>
      </c>
      <c r="G6" s="153">
        <v>32</v>
      </c>
      <c r="H6" s="153">
        <v>1</v>
      </c>
      <c r="I6" s="153">
        <v>0</v>
      </c>
      <c r="J6" s="153">
        <f>SUM(G6:I6)</f>
        <v>33</v>
      </c>
      <c r="K6" s="153">
        <v>34</v>
      </c>
      <c r="L6" s="153">
        <v>68</v>
      </c>
      <c r="M6" s="151">
        <v>76</v>
      </c>
      <c r="N6" s="151">
        <f>SUM(K6:M6)</f>
        <v>178</v>
      </c>
      <c r="O6" s="1">
        <f>E6+F6-J6-N6</f>
        <v>0</v>
      </c>
    </row>
    <row r="7" spans="1:16" ht="20.100000000000001" customHeight="1" x14ac:dyDescent="0.2">
      <c r="A7" s="153" t="s">
        <v>16</v>
      </c>
      <c r="B7" s="235">
        <v>6</v>
      </c>
      <c r="C7" s="153">
        <v>43</v>
      </c>
      <c r="D7" s="153">
        <v>18</v>
      </c>
      <c r="E7" s="153">
        <f>B7+C7+D7</f>
        <v>67</v>
      </c>
      <c r="F7" s="153">
        <v>6</v>
      </c>
      <c r="G7" s="153">
        <v>6</v>
      </c>
      <c r="H7" s="153">
        <v>0</v>
      </c>
      <c r="I7" s="153">
        <v>0</v>
      </c>
      <c r="J7" s="153">
        <f>SUM(G7:I7)</f>
        <v>6</v>
      </c>
      <c r="K7" s="153">
        <v>4</v>
      </c>
      <c r="L7" s="153">
        <v>51</v>
      </c>
      <c r="M7" s="151">
        <v>12</v>
      </c>
      <c r="N7" s="148">
        <f>SUM(K7:M7)</f>
        <v>67</v>
      </c>
      <c r="O7" s="1">
        <f t="shared" ref="O7:O9" si="0">E7+F7-J7-N7</f>
        <v>0</v>
      </c>
    </row>
    <row r="8" spans="1:16" ht="20.100000000000001" customHeight="1" x14ac:dyDescent="0.2">
      <c r="A8" s="153" t="s">
        <v>17</v>
      </c>
      <c r="B8" s="235">
        <v>234</v>
      </c>
      <c r="C8" s="153">
        <v>330</v>
      </c>
      <c r="D8" s="153">
        <v>316</v>
      </c>
      <c r="E8" s="153">
        <f>B8+C8+D8</f>
        <v>880</v>
      </c>
      <c r="F8" s="153">
        <v>130</v>
      </c>
      <c r="G8" s="153">
        <v>138</v>
      </c>
      <c r="H8" s="153">
        <v>1</v>
      </c>
      <c r="I8" s="153">
        <v>0</v>
      </c>
      <c r="J8" s="153">
        <f>SUM(G8:I8)</f>
        <v>139</v>
      </c>
      <c r="K8" s="153">
        <v>285</v>
      </c>
      <c r="L8" s="153">
        <v>320</v>
      </c>
      <c r="M8" s="120">
        <v>266</v>
      </c>
      <c r="N8" s="144">
        <f>SUM(K8:M8)</f>
        <v>871</v>
      </c>
      <c r="O8" s="1">
        <f t="shared" si="0"/>
        <v>0</v>
      </c>
    </row>
    <row r="9" spans="1:16" ht="20.100000000000001" customHeight="1" x14ac:dyDescent="0.2">
      <c r="A9" s="15" t="s">
        <v>7</v>
      </c>
      <c r="B9" s="148">
        <f>SUM(B6:B8)</f>
        <v>279</v>
      </c>
      <c r="C9" s="148">
        <f>SUM(C6:C8)</f>
        <v>436</v>
      </c>
      <c r="D9" s="148">
        <f>SUM(D6:D8)</f>
        <v>414</v>
      </c>
      <c r="E9" s="153">
        <f>B9+C9+D9</f>
        <v>1129</v>
      </c>
      <c r="F9" s="15">
        <f>SUM(F6:F8)</f>
        <v>165</v>
      </c>
      <c r="G9" s="15">
        <f>SUM(G6:G8)</f>
        <v>176</v>
      </c>
      <c r="H9" s="15">
        <f>SUM(H6:H8)</f>
        <v>2</v>
      </c>
      <c r="I9" s="15">
        <f>SUM(I6:I8)</f>
        <v>0</v>
      </c>
      <c r="J9" s="153">
        <f>SUM(G9:I9)</f>
        <v>178</v>
      </c>
      <c r="K9" s="15">
        <f>SUM(K6:K8)</f>
        <v>323</v>
      </c>
      <c r="L9" s="15">
        <f>SUM(L6:L8)</f>
        <v>439</v>
      </c>
      <c r="M9" s="15">
        <f>SUM(M6:M8)</f>
        <v>354</v>
      </c>
      <c r="N9" s="144">
        <f>SUM(N6:N8)</f>
        <v>1116</v>
      </c>
      <c r="O9" s="1">
        <f t="shared" si="0"/>
        <v>0</v>
      </c>
    </row>
    <row r="10" spans="1:16" ht="20.25" customHeight="1" x14ac:dyDescent="0.2">
      <c r="A10" s="290" t="s">
        <v>18</v>
      </c>
      <c r="B10" s="290"/>
      <c r="C10" s="290"/>
      <c r="D10" s="290"/>
      <c r="E10" s="290"/>
      <c r="F10" s="290"/>
      <c r="G10" s="290"/>
      <c r="H10" s="290"/>
      <c r="I10" s="290"/>
      <c r="J10" s="290"/>
      <c r="K10" s="290"/>
      <c r="L10" s="290"/>
      <c r="M10" s="290"/>
      <c r="N10" s="291"/>
      <c r="O10" s="290"/>
      <c r="P10" s="290"/>
    </row>
    <row r="11" spans="1:16" ht="24.75" customHeight="1" x14ac:dyDescent="0.2">
      <c r="A11" s="276" t="s">
        <v>171</v>
      </c>
      <c r="B11" s="276"/>
      <c r="C11" s="276"/>
      <c r="D11" s="276"/>
      <c r="E11" s="276"/>
      <c r="F11" s="276"/>
      <c r="G11" s="276"/>
      <c r="H11" s="276"/>
      <c r="I11" s="276"/>
      <c r="J11" s="276"/>
      <c r="K11" s="276"/>
      <c r="L11" s="276"/>
      <c r="M11" s="276"/>
      <c r="N11" s="276"/>
      <c r="O11" s="276"/>
      <c r="P11" s="276"/>
    </row>
    <row r="12" spans="1:16" ht="24" customHeight="1" x14ac:dyDescent="0.2">
      <c r="A12" s="80"/>
      <c r="B12" s="292" t="s">
        <v>19</v>
      </c>
      <c r="C12" s="292"/>
      <c r="D12" s="292"/>
      <c r="E12" s="292"/>
      <c r="F12" s="292"/>
      <c r="G12" s="292" t="s">
        <v>20</v>
      </c>
      <c r="H12" s="292"/>
      <c r="I12" s="292"/>
      <c r="J12" s="292"/>
      <c r="K12" s="292"/>
      <c r="L12" s="292" t="s">
        <v>21</v>
      </c>
      <c r="M12" s="292"/>
      <c r="N12" s="292"/>
      <c r="O12" s="292"/>
      <c r="P12" s="292"/>
    </row>
    <row r="13" spans="1:16" ht="18.95" customHeight="1" x14ac:dyDescent="0.2">
      <c r="A13" s="81" t="s">
        <v>3</v>
      </c>
      <c r="B13" s="227" t="s">
        <v>175</v>
      </c>
      <c r="C13" s="118">
        <v>2021</v>
      </c>
      <c r="D13" s="118">
        <v>2022</v>
      </c>
      <c r="E13" s="118">
        <v>2023</v>
      </c>
      <c r="F13" s="151" t="s">
        <v>7</v>
      </c>
      <c r="G13" s="227" t="s">
        <v>175</v>
      </c>
      <c r="H13" s="118">
        <v>2021</v>
      </c>
      <c r="I13" s="118">
        <v>2022</v>
      </c>
      <c r="J13" s="118">
        <v>2023</v>
      </c>
      <c r="K13" s="151" t="s">
        <v>7</v>
      </c>
      <c r="L13" s="227" t="s">
        <v>175</v>
      </c>
      <c r="M13" s="118">
        <v>2021</v>
      </c>
      <c r="N13" s="118">
        <v>2022</v>
      </c>
      <c r="O13" s="118">
        <v>2023</v>
      </c>
      <c r="P13" s="151" t="s">
        <v>7</v>
      </c>
    </row>
    <row r="14" spans="1:16" ht="20.100000000000001" customHeight="1" x14ac:dyDescent="0.2">
      <c r="A14" s="19" t="s">
        <v>15</v>
      </c>
      <c r="B14" s="20">
        <v>11</v>
      </c>
      <c r="C14" s="77">
        <v>6</v>
      </c>
      <c r="D14" s="77">
        <v>0</v>
      </c>
      <c r="E14" s="65">
        <v>22</v>
      </c>
      <c r="F14" s="151">
        <f>SUM(B14:E14)</f>
        <v>39</v>
      </c>
      <c r="G14" s="21">
        <v>0</v>
      </c>
      <c r="H14" s="20">
        <v>14</v>
      </c>
      <c r="I14" s="5">
        <v>17</v>
      </c>
      <c r="J14" s="5">
        <v>32</v>
      </c>
      <c r="K14" s="155">
        <f>SUM(G14:J14)</f>
        <v>63</v>
      </c>
      <c r="L14" s="20">
        <v>18</v>
      </c>
      <c r="M14" s="5">
        <v>30</v>
      </c>
      <c r="N14" s="5">
        <v>30</v>
      </c>
      <c r="O14" s="67">
        <v>2</v>
      </c>
      <c r="P14" s="77">
        <f>SUM(L14:O14)</f>
        <v>80</v>
      </c>
    </row>
    <row r="15" spans="1:16" ht="20.100000000000001" customHeight="1" x14ac:dyDescent="0.2">
      <c r="A15" s="152" t="s">
        <v>16</v>
      </c>
      <c r="B15" s="23">
        <v>0</v>
      </c>
      <c r="C15" s="77">
        <v>0</v>
      </c>
      <c r="D15" s="77">
        <v>0</v>
      </c>
      <c r="E15" s="66">
        <v>6</v>
      </c>
      <c r="F15" s="151">
        <f>SUM(B15:E15)</f>
        <v>6</v>
      </c>
      <c r="G15" s="24">
        <v>1</v>
      </c>
      <c r="H15" s="23">
        <v>0</v>
      </c>
      <c r="I15" s="5">
        <v>9</v>
      </c>
      <c r="J15" s="5">
        <v>33</v>
      </c>
      <c r="K15" s="155">
        <f>SUM(G15:J15)</f>
        <v>43</v>
      </c>
      <c r="L15" s="23">
        <v>5</v>
      </c>
      <c r="M15" s="5">
        <v>10</v>
      </c>
      <c r="N15" s="5">
        <v>3</v>
      </c>
      <c r="O15" s="68">
        <v>0</v>
      </c>
      <c r="P15" s="77">
        <f>SUM(L15:O15)</f>
        <v>18</v>
      </c>
    </row>
    <row r="16" spans="1:16" ht="20.100000000000001" customHeight="1" x14ac:dyDescent="0.2">
      <c r="A16" s="152" t="s">
        <v>17</v>
      </c>
      <c r="B16" s="23">
        <v>102</v>
      </c>
      <c r="C16" s="77">
        <v>29</v>
      </c>
      <c r="D16" s="77">
        <v>5</v>
      </c>
      <c r="E16" s="66">
        <v>98</v>
      </c>
      <c r="F16" s="151">
        <f>SUM(B16:E16)</f>
        <v>234</v>
      </c>
      <c r="G16" s="24">
        <v>25</v>
      </c>
      <c r="H16" s="23">
        <v>32</v>
      </c>
      <c r="I16" s="5">
        <v>177</v>
      </c>
      <c r="J16" s="5">
        <v>96</v>
      </c>
      <c r="K16" s="155">
        <f>SUM(G16:J16)</f>
        <v>330</v>
      </c>
      <c r="L16" s="23">
        <v>124</v>
      </c>
      <c r="M16" s="5">
        <v>84</v>
      </c>
      <c r="N16" s="5">
        <v>104</v>
      </c>
      <c r="O16" s="68">
        <v>4</v>
      </c>
      <c r="P16" s="77">
        <f>SUM(L16:O16)</f>
        <v>316</v>
      </c>
    </row>
    <row r="17" spans="1:18" ht="20.100000000000001" customHeight="1" x14ac:dyDescent="0.2">
      <c r="A17" s="152" t="s">
        <v>7</v>
      </c>
      <c r="B17" s="23">
        <f>SUM(B14:B16)</f>
        <v>113</v>
      </c>
      <c r="C17" s="23">
        <f>SUM(C14:C16)</f>
        <v>35</v>
      </c>
      <c r="D17" s="23">
        <f>SUM(D14:D16)</f>
        <v>5</v>
      </c>
      <c r="E17" s="23">
        <f>SUM(E14:E16)</f>
        <v>126</v>
      </c>
      <c r="F17" s="151">
        <f>SUM(B17:E17)</f>
        <v>279</v>
      </c>
      <c r="G17" s="24">
        <f>SUM(G14:G16)</f>
        <v>26</v>
      </c>
      <c r="H17" s="24">
        <f>SUM(H14:H16)</f>
        <v>46</v>
      </c>
      <c r="I17" s="21">
        <f>SUM(I14:I16)</f>
        <v>203</v>
      </c>
      <c r="J17" s="21">
        <f>SUM(J14:J16)</f>
        <v>161</v>
      </c>
      <c r="K17" s="151">
        <f>SUM(G17:J17)</f>
        <v>436</v>
      </c>
      <c r="L17" s="24">
        <f>SUM(L14:L16)</f>
        <v>147</v>
      </c>
      <c r="M17" s="21">
        <f>SUM(M14:M16)</f>
        <v>124</v>
      </c>
      <c r="N17" s="21">
        <f>SUM(N14:N16)</f>
        <v>137</v>
      </c>
      <c r="O17" s="24">
        <f>SUM(O14:O16)</f>
        <v>6</v>
      </c>
      <c r="P17" s="77">
        <f>SUM(L17:O17)</f>
        <v>414</v>
      </c>
    </row>
    <row r="18" spans="1:18" ht="31.5" customHeight="1" x14ac:dyDescent="0.25">
      <c r="A18" s="266" t="s">
        <v>172</v>
      </c>
      <c r="B18" s="267"/>
      <c r="C18" s="268"/>
      <c r="D18" s="268"/>
      <c r="E18" s="267"/>
      <c r="F18" s="267"/>
      <c r="G18" s="267"/>
      <c r="H18" s="267"/>
      <c r="I18" s="267"/>
      <c r="J18" s="267"/>
      <c r="K18" s="267"/>
      <c r="L18" s="267"/>
      <c r="M18" s="267"/>
      <c r="N18" s="267"/>
      <c r="O18" s="267"/>
      <c r="P18" s="268"/>
    </row>
    <row r="19" spans="1:18" ht="36.75" customHeight="1" x14ac:dyDescent="0.2">
      <c r="A19" s="2"/>
      <c r="B19" s="244" t="s">
        <v>19</v>
      </c>
      <c r="C19" s="244"/>
      <c r="D19" s="244"/>
      <c r="E19" s="244"/>
      <c r="F19" s="244"/>
      <c r="G19" s="293" t="s">
        <v>20</v>
      </c>
      <c r="H19" s="293"/>
      <c r="I19" s="293"/>
      <c r="J19" s="293"/>
      <c r="K19" s="293"/>
      <c r="L19" s="294" t="s">
        <v>21</v>
      </c>
      <c r="M19" s="294"/>
      <c r="N19" s="294"/>
      <c r="O19" s="294"/>
      <c r="P19" s="294"/>
    </row>
    <row r="20" spans="1:18" ht="18.95" customHeight="1" x14ac:dyDescent="0.2">
      <c r="A20" s="9" t="s">
        <v>3</v>
      </c>
      <c r="B20" s="227" t="s">
        <v>175</v>
      </c>
      <c r="C20" s="118">
        <v>2021</v>
      </c>
      <c r="D20" s="118">
        <v>2022</v>
      </c>
      <c r="E20" s="118">
        <v>2023</v>
      </c>
      <c r="F20" s="151" t="s">
        <v>7</v>
      </c>
      <c r="G20" s="227" t="s">
        <v>175</v>
      </c>
      <c r="H20" s="118">
        <v>2021</v>
      </c>
      <c r="I20" s="118">
        <v>2022</v>
      </c>
      <c r="J20" s="118">
        <v>2023</v>
      </c>
      <c r="K20" s="151" t="s">
        <v>7</v>
      </c>
      <c r="L20" s="227" t="s">
        <v>175</v>
      </c>
      <c r="M20" s="118">
        <v>2021</v>
      </c>
      <c r="N20" s="118">
        <v>2022</v>
      </c>
      <c r="O20" s="118">
        <v>2023</v>
      </c>
      <c r="P20" s="151" t="s">
        <v>7</v>
      </c>
    </row>
    <row r="21" spans="1:18" ht="20.100000000000001" customHeight="1" x14ac:dyDescent="0.2">
      <c r="A21" s="153" t="s">
        <v>15</v>
      </c>
      <c r="B21" s="151">
        <v>12</v>
      </c>
      <c r="C21" s="151">
        <v>6</v>
      </c>
      <c r="D21" s="151">
        <v>2</v>
      </c>
      <c r="E21" s="151">
        <v>14</v>
      </c>
      <c r="F21" s="151">
        <f>SUM(B21:E21)</f>
        <v>34</v>
      </c>
      <c r="G21" s="151">
        <v>8</v>
      </c>
      <c r="H21" s="151">
        <v>11</v>
      </c>
      <c r="I21" s="151">
        <v>16</v>
      </c>
      <c r="J21" s="151">
        <v>33</v>
      </c>
      <c r="K21" s="151">
        <f>SUM(G21:J21)</f>
        <v>68</v>
      </c>
      <c r="L21" s="151">
        <v>3</v>
      </c>
      <c r="M21" s="151">
        <v>28</v>
      </c>
      <c r="N21" s="195">
        <v>21</v>
      </c>
      <c r="O21" s="151">
        <v>24</v>
      </c>
      <c r="P21" s="151">
        <f>SUM(L21:O21)</f>
        <v>76</v>
      </c>
    </row>
    <row r="22" spans="1:18" ht="20.100000000000001" customHeight="1" x14ac:dyDescent="0.2">
      <c r="A22" s="153" t="s">
        <v>16</v>
      </c>
      <c r="B22" s="151">
        <v>0</v>
      </c>
      <c r="C22" s="151">
        <v>1</v>
      </c>
      <c r="D22" s="151">
        <v>0</v>
      </c>
      <c r="E22" s="151">
        <v>3</v>
      </c>
      <c r="F22" s="151">
        <f>SUM(B22:E22)</f>
        <v>4</v>
      </c>
      <c r="G22" s="151">
        <v>2</v>
      </c>
      <c r="H22" s="151">
        <v>2</v>
      </c>
      <c r="I22" s="151">
        <v>10</v>
      </c>
      <c r="J22" s="151">
        <v>37</v>
      </c>
      <c r="K22" s="151">
        <f>SUM(G22:J22)</f>
        <v>51</v>
      </c>
      <c r="L22" s="151">
        <v>4</v>
      </c>
      <c r="M22" s="151">
        <v>4</v>
      </c>
      <c r="N22" s="196">
        <v>2</v>
      </c>
      <c r="O22" s="151">
        <v>2</v>
      </c>
      <c r="P22" s="151">
        <f>SUM(L22:O22)</f>
        <v>12</v>
      </c>
    </row>
    <row r="23" spans="1:18" ht="20.100000000000001" customHeight="1" x14ac:dyDescent="0.2">
      <c r="A23" s="153" t="s">
        <v>17</v>
      </c>
      <c r="B23" s="151">
        <v>106</v>
      </c>
      <c r="C23" s="151">
        <v>31</v>
      </c>
      <c r="D23" s="151">
        <v>7</v>
      </c>
      <c r="E23" s="151">
        <v>141</v>
      </c>
      <c r="F23" s="151">
        <f>SUM(B23:E23)</f>
        <v>285</v>
      </c>
      <c r="G23" s="151">
        <v>43</v>
      </c>
      <c r="H23" s="151">
        <v>31</v>
      </c>
      <c r="I23" s="151">
        <v>28</v>
      </c>
      <c r="J23" s="151">
        <v>118</v>
      </c>
      <c r="K23" s="192">
        <f>SUM(G23:J23)</f>
        <v>220</v>
      </c>
      <c r="L23" s="151">
        <v>65</v>
      </c>
      <c r="M23" s="151">
        <v>60</v>
      </c>
      <c r="N23" s="195">
        <v>115</v>
      </c>
      <c r="O23" s="151">
        <v>26</v>
      </c>
      <c r="P23" s="151">
        <f>SUM(L23:O23)</f>
        <v>266</v>
      </c>
    </row>
    <row r="24" spans="1:18" ht="20.100000000000001" customHeight="1" x14ac:dyDescent="0.2">
      <c r="A24" s="15" t="s">
        <v>7</v>
      </c>
      <c r="B24" s="148">
        <f>SUM(B21:B23)</f>
        <v>118</v>
      </c>
      <c r="C24" s="148">
        <f>SUM(C21:C23)</f>
        <v>38</v>
      </c>
      <c r="D24" s="148">
        <f>SUM(D21:D23)</f>
        <v>9</v>
      </c>
      <c r="E24" s="148">
        <f>SUM(E21:E23)</f>
        <v>158</v>
      </c>
      <c r="F24" s="148">
        <f>SUM(B24:E24)</f>
        <v>323</v>
      </c>
      <c r="G24" s="148">
        <f>SUM(G21:G23)</f>
        <v>53</v>
      </c>
      <c r="H24" s="148">
        <f>SUM(H21:H23)</f>
        <v>44</v>
      </c>
      <c r="I24" s="148">
        <f>SUM(I21:I23)</f>
        <v>54</v>
      </c>
      <c r="J24" s="148">
        <f>SUM(J21:J23)</f>
        <v>188</v>
      </c>
      <c r="K24" s="148">
        <f>SUM(G24:J24)</f>
        <v>339</v>
      </c>
      <c r="L24" s="148">
        <f>SUM(L21:L23)</f>
        <v>72</v>
      </c>
      <c r="M24" s="148">
        <f>SUM(M21:M23)</f>
        <v>92</v>
      </c>
      <c r="N24" s="148">
        <f>SUM(N21:N23)</f>
        <v>138</v>
      </c>
      <c r="O24" s="186">
        <f>SUM(O21:O23)</f>
        <v>52</v>
      </c>
      <c r="P24" s="148">
        <f>SUM(P21:P23)</f>
        <v>354</v>
      </c>
    </row>
    <row r="25" spans="1:18" ht="113.25" customHeight="1" thickBot="1" x14ac:dyDescent="0.25">
      <c r="A25" s="295" t="s">
        <v>22</v>
      </c>
      <c r="B25" s="295"/>
      <c r="C25" s="295"/>
      <c r="D25" s="295"/>
      <c r="E25" s="149">
        <v>1</v>
      </c>
      <c r="F25" s="296" t="s">
        <v>23</v>
      </c>
      <c r="G25" s="296"/>
      <c r="H25" s="82"/>
      <c r="I25" s="250" t="s">
        <v>173</v>
      </c>
      <c r="J25" s="251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297" t="s">
        <v>24</v>
      </c>
      <c r="B26" s="297"/>
      <c r="C26" s="297"/>
      <c r="D26" s="88"/>
      <c r="E26" s="150" t="s">
        <v>25</v>
      </c>
      <c r="F26" s="89" t="s">
        <v>26</v>
      </c>
      <c r="G26" s="90" t="s">
        <v>27</v>
      </c>
      <c r="H26" s="37"/>
      <c r="I26" s="252"/>
      <c r="J26" s="252"/>
      <c r="K26" s="298">
        <v>15</v>
      </c>
      <c r="L26" s="91"/>
      <c r="M26" s="92">
        <v>2</v>
      </c>
      <c r="N26" s="299"/>
      <c r="O26" s="39"/>
      <c r="P26" s="93"/>
    </row>
    <row r="27" spans="1:18" ht="20.100000000000001" customHeight="1" thickTop="1" thickBot="1" x14ac:dyDescent="0.25">
      <c r="A27" s="297"/>
      <c r="B27" s="297"/>
      <c r="C27" s="297"/>
      <c r="D27" s="94" t="s">
        <v>153</v>
      </c>
      <c r="E27" s="95">
        <v>13</v>
      </c>
      <c r="F27" s="96">
        <v>4</v>
      </c>
      <c r="G27" s="96">
        <v>1</v>
      </c>
      <c r="H27" s="37"/>
      <c r="I27" s="252"/>
      <c r="J27" s="252"/>
      <c r="K27" s="298"/>
      <c r="L27" s="97"/>
      <c r="M27" s="98"/>
      <c r="N27" s="299"/>
      <c r="O27" s="39"/>
      <c r="P27" s="93"/>
    </row>
    <row r="28" spans="1:18" ht="20.100000000000001" customHeight="1" thickTop="1" thickBot="1" x14ac:dyDescent="0.25">
      <c r="A28" s="297"/>
      <c r="B28" s="297"/>
      <c r="C28" s="297"/>
      <c r="D28" s="94" t="s">
        <v>152</v>
      </c>
      <c r="E28" s="95">
        <v>10</v>
      </c>
      <c r="F28" s="99">
        <v>3</v>
      </c>
      <c r="G28" s="99">
        <v>1</v>
      </c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297"/>
      <c r="B29" s="297"/>
      <c r="C29" s="297"/>
      <c r="D29" s="94" t="s">
        <v>154</v>
      </c>
      <c r="E29" s="95">
        <v>6</v>
      </c>
      <c r="F29" s="99">
        <v>4</v>
      </c>
      <c r="G29" s="99">
        <v>1</v>
      </c>
      <c r="H29" s="37"/>
      <c r="I29" s="264" t="s">
        <v>174</v>
      </c>
      <c r="J29" s="264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297"/>
      <c r="B30" s="297"/>
      <c r="C30" s="297"/>
      <c r="D30" s="94" t="s">
        <v>152</v>
      </c>
      <c r="E30" s="95">
        <v>0</v>
      </c>
      <c r="F30" s="99">
        <v>3</v>
      </c>
      <c r="G30" s="99">
        <v>1</v>
      </c>
      <c r="H30" s="37"/>
      <c r="I30" s="265"/>
      <c r="J30" s="265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297"/>
      <c r="B31" s="297"/>
      <c r="C31" s="297"/>
      <c r="D31" s="94" t="s">
        <v>153</v>
      </c>
      <c r="E31" s="95">
        <v>2</v>
      </c>
      <c r="F31" s="99">
        <v>4</v>
      </c>
      <c r="G31" s="99">
        <v>1</v>
      </c>
      <c r="H31" s="37"/>
      <c r="I31" s="265"/>
      <c r="J31" s="265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297"/>
      <c r="B32" s="297"/>
      <c r="C32" s="297"/>
      <c r="D32" s="94" t="s">
        <v>154</v>
      </c>
      <c r="E32" s="95">
        <v>0</v>
      </c>
      <c r="F32" s="99">
        <v>4</v>
      </c>
      <c r="G32" s="99">
        <v>1</v>
      </c>
      <c r="H32" s="37"/>
      <c r="I32" s="265"/>
      <c r="J32" s="265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297"/>
      <c r="B33" s="297"/>
      <c r="C33" s="297"/>
      <c r="D33" s="94"/>
      <c r="E33" s="95"/>
      <c r="F33" s="99"/>
      <c r="G33" s="99"/>
      <c r="H33" s="37"/>
      <c r="I33" s="265"/>
      <c r="J33" s="265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297"/>
      <c r="B34" s="297"/>
      <c r="C34" s="297"/>
      <c r="D34" s="94"/>
      <c r="E34" s="95"/>
      <c r="F34" s="99"/>
      <c r="G34" s="99"/>
      <c r="H34" s="37"/>
      <c r="I34" s="265"/>
      <c r="J34" s="265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297"/>
      <c r="B35" s="297"/>
      <c r="C35" s="297"/>
      <c r="D35" s="94"/>
      <c r="E35" s="109"/>
      <c r="F35" s="99"/>
      <c r="G35" s="99"/>
      <c r="H35" s="37"/>
      <c r="I35" s="265"/>
      <c r="J35" s="265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297"/>
      <c r="B36" s="297"/>
      <c r="C36" s="297"/>
      <c r="D36" s="94"/>
      <c r="E36" s="110"/>
      <c r="F36" s="99"/>
      <c r="G36" s="99"/>
      <c r="H36" s="37"/>
      <c r="I36" s="265"/>
      <c r="J36" s="265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297"/>
      <c r="B37" s="297"/>
      <c r="C37" s="297"/>
      <c r="D37" s="111" t="s">
        <v>7</v>
      </c>
      <c r="E37" s="112">
        <f>SUM(E27:E36)</f>
        <v>31</v>
      </c>
      <c r="F37" s="112">
        <f>SUM(F27:F36)</f>
        <v>22</v>
      </c>
      <c r="G37" s="112">
        <f>SUM(G27:G36)</f>
        <v>6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R38"/>
  <sheetViews>
    <sheetView view="pageBreakPreview" zoomScaleNormal="100" zoomScaleSheetLayoutView="100" workbookViewId="0">
      <selection activeCell="I3" sqref="I3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69" t="s">
        <v>100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</row>
    <row r="2" spans="1:16" ht="29.25" customHeight="1" x14ac:dyDescent="0.2">
      <c r="A2" s="269" t="s">
        <v>166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</row>
    <row r="3" spans="1:16" ht="22.5" customHeight="1" x14ac:dyDescent="0.2">
      <c r="A3" s="2"/>
      <c r="B3" s="289" t="s">
        <v>0</v>
      </c>
      <c r="C3" s="289"/>
      <c r="D3" s="3"/>
      <c r="E3" s="3"/>
      <c r="F3" s="3"/>
      <c r="G3" s="3"/>
      <c r="H3" s="76" t="s">
        <v>1</v>
      </c>
      <c r="I3" s="117">
        <v>10</v>
      </c>
      <c r="J3" s="6"/>
      <c r="K3" s="4" t="s">
        <v>2</v>
      </c>
      <c r="L3" s="141">
        <v>4</v>
      </c>
      <c r="M3" s="2"/>
      <c r="N3" s="2"/>
      <c r="O3" s="2"/>
      <c r="P3" s="2"/>
    </row>
    <row r="4" spans="1:16" ht="51" customHeight="1" x14ac:dyDescent="0.2">
      <c r="A4" s="2"/>
      <c r="B4" s="272" t="s">
        <v>167</v>
      </c>
      <c r="C4" s="272"/>
      <c r="D4" s="272"/>
      <c r="E4" s="272"/>
      <c r="F4" s="227" t="s">
        <v>168</v>
      </c>
      <c r="G4" s="273" t="s">
        <v>169</v>
      </c>
      <c r="H4" s="274"/>
      <c r="I4" s="274"/>
      <c r="J4" s="274"/>
      <c r="K4" s="272" t="s">
        <v>170</v>
      </c>
      <c r="L4" s="272"/>
      <c r="M4" s="272"/>
      <c r="N4" s="272"/>
    </row>
    <row r="5" spans="1:16" ht="44.25" customHeight="1" x14ac:dyDescent="0.2">
      <c r="A5" s="9" t="s">
        <v>3</v>
      </c>
      <c r="B5" s="78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56" t="s">
        <v>14</v>
      </c>
      <c r="N5" s="156" t="s">
        <v>7</v>
      </c>
    </row>
    <row r="6" spans="1:16" ht="20.100000000000001" customHeight="1" x14ac:dyDescent="0.2">
      <c r="A6" s="153" t="s">
        <v>15</v>
      </c>
      <c r="B6" s="153">
        <v>53</v>
      </c>
      <c r="C6" s="153">
        <v>103</v>
      </c>
      <c r="D6" s="236">
        <v>58</v>
      </c>
      <c r="E6" s="153">
        <f>B6+C6+D6</f>
        <v>214</v>
      </c>
      <c r="F6" s="153">
        <v>18</v>
      </c>
      <c r="G6" s="153">
        <v>37</v>
      </c>
      <c r="H6" s="153">
        <v>0</v>
      </c>
      <c r="I6" s="153">
        <v>0</v>
      </c>
      <c r="J6" s="153">
        <f>SUM(G6:I6)</f>
        <v>37</v>
      </c>
      <c r="K6" s="153">
        <v>66</v>
      </c>
      <c r="L6" s="153">
        <v>96</v>
      </c>
      <c r="M6" s="151">
        <v>33</v>
      </c>
      <c r="N6" s="151">
        <f>SUM(K6:M6)</f>
        <v>195</v>
      </c>
      <c r="O6" s="1">
        <f>E6+F6-J6-N6</f>
        <v>0</v>
      </c>
    </row>
    <row r="7" spans="1:16" ht="20.100000000000001" customHeight="1" x14ac:dyDescent="0.2">
      <c r="A7" s="153" t="s">
        <v>16</v>
      </c>
      <c r="B7" s="153">
        <v>15</v>
      </c>
      <c r="C7" s="153">
        <v>2</v>
      </c>
      <c r="D7" s="236">
        <v>1</v>
      </c>
      <c r="E7" s="153">
        <f>B7+C7+D7</f>
        <v>18</v>
      </c>
      <c r="F7" s="153">
        <v>1</v>
      </c>
      <c r="G7" s="153">
        <v>2</v>
      </c>
      <c r="H7" s="153">
        <v>0</v>
      </c>
      <c r="I7" s="153">
        <v>0</v>
      </c>
      <c r="J7" s="153">
        <f>SUM(G7:I7)</f>
        <v>2</v>
      </c>
      <c r="K7" s="153">
        <v>15</v>
      </c>
      <c r="L7" s="153">
        <v>2</v>
      </c>
      <c r="M7" s="151">
        <v>0</v>
      </c>
      <c r="N7" s="148">
        <f>SUM(K7:M7)</f>
        <v>17</v>
      </c>
      <c r="O7" s="1">
        <f t="shared" ref="O7:O9" si="0">E7+F7-J7-N7</f>
        <v>0</v>
      </c>
    </row>
    <row r="8" spans="1:16" ht="20.100000000000001" customHeight="1" x14ac:dyDescent="0.2">
      <c r="A8" s="153" t="s">
        <v>17</v>
      </c>
      <c r="B8" s="153">
        <v>365</v>
      </c>
      <c r="C8" s="153">
        <v>413</v>
      </c>
      <c r="D8" s="120">
        <v>173</v>
      </c>
      <c r="E8" s="153">
        <f>B8+C8+D8</f>
        <v>951</v>
      </c>
      <c r="F8" s="153">
        <v>67</v>
      </c>
      <c r="G8" s="153">
        <v>119</v>
      </c>
      <c r="H8" s="153">
        <v>2</v>
      </c>
      <c r="I8" s="153">
        <v>1</v>
      </c>
      <c r="J8" s="153">
        <f>SUM(G8:I8)</f>
        <v>122</v>
      </c>
      <c r="K8" s="153">
        <v>371</v>
      </c>
      <c r="L8" s="153">
        <v>435</v>
      </c>
      <c r="M8" s="120">
        <v>90</v>
      </c>
      <c r="N8" s="144">
        <f>SUM(K8:M8)</f>
        <v>896</v>
      </c>
      <c r="O8" s="1">
        <f t="shared" si="0"/>
        <v>0</v>
      </c>
    </row>
    <row r="9" spans="1:16" ht="20.100000000000001" customHeight="1" x14ac:dyDescent="0.2">
      <c r="A9" s="15" t="s">
        <v>7</v>
      </c>
      <c r="B9" s="148">
        <f>SUM(B6:B8)</f>
        <v>433</v>
      </c>
      <c r="C9" s="148">
        <f>SUM(C6:C8)</f>
        <v>518</v>
      </c>
      <c r="D9" s="148">
        <f>SUM(D6:D8)</f>
        <v>232</v>
      </c>
      <c r="E9" s="153">
        <f>B9+C9+D9</f>
        <v>1183</v>
      </c>
      <c r="F9" s="15">
        <f>SUM(F6:F8)</f>
        <v>86</v>
      </c>
      <c r="G9" s="15">
        <f>SUM(G6:G8)</f>
        <v>158</v>
      </c>
      <c r="H9" s="15">
        <f>SUM(H6:H8)</f>
        <v>2</v>
      </c>
      <c r="I9" s="15">
        <f>SUM(I6:I8)</f>
        <v>1</v>
      </c>
      <c r="J9" s="153">
        <f>SUM(G9:I9)</f>
        <v>161</v>
      </c>
      <c r="K9" s="15">
        <f>SUM(K6:K8)</f>
        <v>452</v>
      </c>
      <c r="L9" s="15">
        <f>SUM(L6:L8)</f>
        <v>533</v>
      </c>
      <c r="M9" s="15">
        <f>SUM(M6:M8)</f>
        <v>123</v>
      </c>
      <c r="N9" s="144">
        <f>SUM(N6:N8)</f>
        <v>1108</v>
      </c>
      <c r="O9" s="1">
        <f t="shared" si="0"/>
        <v>0</v>
      </c>
    </row>
    <row r="10" spans="1:16" ht="20.25" customHeight="1" x14ac:dyDescent="0.2">
      <c r="A10" s="290" t="s">
        <v>18</v>
      </c>
      <c r="B10" s="290"/>
      <c r="C10" s="290"/>
      <c r="D10" s="290"/>
      <c r="E10" s="290"/>
      <c r="F10" s="290"/>
      <c r="G10" s="290"/>
      <c r="H10" s="290"/>
      <c r="I10" s="290"/>
      <c r="J10" s="290"/>
      <c r="K10" s="290"/>
      <c r="L10" s="290"/>
      <c r="M10" s="290"/>
      <c r="N10" s="291"/>
      <c r="O10" s="290"/>
      <c r="P10" s="290"/>
    </row>
    <row r="11" spans="1:16" ht="24.75" customHeight="1" x14ac:dyDescent="0.2">
      <c r="A11" s="276" t="s">
        <v>171</v>
      </c>
      <c r="B11" s="276"/>
      <c r="C11" s="276"/>
      <c r="D11" s="276"/>
      <c r="E11" s="276"/>
      <c r="F11" s="276"/>
      <c r="G11" s="276"/>
      <c r="H11" s="276"/>
      <c r="I11" s="276"/>
      <c r="J11" s="276"/>
      <c r="K11" s="276"/>
      <c r="L11" s="276"/>
      <c r="M11" s="276"/>
      <c r="N11" s="276"/>
      <c r="O11" s="276"/>
      <c r="P11" s="276"/>
    </row>
    <row r="12" spans="1:16" ht="24" customHeight="1" x14ac:dyDescent="0.2">
      <c r="A12" s="80"/>
      <c r="B12" s="292" t="s">
        <v>19</v>
      </c>
      <c r="C12" s="292"/>
      <c r="D12" s="292"/>
      <c r="E12" s="292"/>
      <c r="F12" s="292"/>
      <c r="G12" s="292" t="s">
        <v>20</v>
      </c>
      <c r="H12" s="292"/>
      <c r="I12" s="292"/>
      <c r="J12" s="292"/>
      <c r="K12" s="292"/>
      <c r="L12" s="292" t="s">
        <v>21</v>
      </c>
      <c r="M12" s="292"/>
      <c r="N12" s="292"/>
      <c r="O12" s="292"/>
      <c r="P12" s="292"/>
    </row>
    <row r="13" spans="1:16" ht="18.95" customHeight="1" x14ac:dyDescent="0.2">
      <c r="A13" s="81" t="s">
        <v>3</v>
      </c>
      <c r="B13" s="227" t="s">
        <v>175</v>
      </c>
      <c r="C13" s="118">
        <v>2021</v>
      </c>
      <c r="D13" s="118">
        <v>2022</v>
      </c>
      <c r="E13" s="118">
        <v>2023</v>
      </c>
      <c r="F13" s="151" t="s">
        <v>7</v>
      </c>
      <c r="G13" s="227" t="s">
        <v>175</v>
      </c>
      <c r="H13" s="118">
        <v>2021</v>
      </c>
      <c r="I13" s="118">
        <v>2022</v>
      </c>
      <c r="J13" s="118">
        <v>2023</v>
      </c>
      <c r="K13" s="151" t="s">
        <v>7</v>
      </c>
      <c r="L13" s="227" t="s">
        <v>175</v>
      </c>
      <c r="M13" s="118">
        <v>2021</v>
      </c>
      <c r="N13" s="118">
        <v>2022</v>
      </c>
      <c r="O13" s="118">
        <v>2023</v>
      </c>
      <c r="P13" s="151" t="s">
        <v>7</v>
      </c>
    </row>
    <row r="14" spans="1:16" ht="20.100000000000001" customHeight="1" x14ac:dyDescent="0.2">
      <c r="A14" s="19" t="s">
        <v>15</v>
      </c>
      <c r="B14" s="20">
        <v>14</v>
      </c>
      <c r="C14" s="77">
        <v>16</v>
      </c>
      <c r="D14" s="77">
        <v>18</v>
      </c>
      <c r="E14" s="65">
        <v>5</v>
      </c>
      <c r="F14" s="151">
        <f>SUM(B14:E14)</f>
        <v>53</v>
      </c>
      <c r="G14" s="21">
        <v>85</v>
      </c>
      <c r="H14" s="20">
        <v>13</v>
      </c>
      <c r="I14" s="5">
        <v>1</v>
      </c>
      <c r="J14" s="5">
        <v>4</v>
      </c>
      <c r="K14" s="155">
        <f>SUM(G14:J14)</f>
        <v>103</v>
      </c>
      <c r="L14" s="20">
        <v>52</v>
      </c>
      <c r="M14" s="5">
        <v>0</v>
      </c>
      <c r="N14" s="5">
        <v>4</v>
      </c>
      <c r="O14" s="67">
        <v>2</v>
      </c>
      <c r="P14" s="77">
        <f>SUM(L14:O14)</f>
        <v>58</v>
      </c>
    </row>
    <row r="15" spans="1:16" ht="20.100000000000001" customHeight="1" x14ac:dyDescent="0.2">
      <c r="A15" s="152" t="s">
        <v>16</v>
      </c>
      <c r="B15" s="23">
        <v>0</v>
      </c>
      <c r="C15" s="77">
        <v>5</v>
      </c>
      <c r="D15" s="77">
        <v>1</v>
      </c>
      <c r="E15" s="66">
        <v>9</v>
      </c>
      <c r="F15" s="151">
        <f>SUM(B15:E15)</f>
        <v>15</v>
      </c>
      <c r="G15" s="24">
        <v>1</v>
      </c>
      <c r="H15" s="23">
        <v>1</v>
      </c>
      <c r="I15" s="5">
        <v>0</v>
      </c>
      <c r="J15" s="5">
        <v>0</v>
      </c>
      <c r="K15" s="155">
        <f>SUM(G15:J15)</f>
        <v>2</v>
      </c>
      <c r="L15" s="23">
        <v>1</v>
      </c>
      <c r="M15" s="5">
        <v>0</v>
      </c>
      <c r="N15" s="5">
        <v>0</v>
      </c>
      <c r="O15" s="68">
        <v>0</v>
      </c>
      <c r="P15" s="77">
        <f>SUM(L15:O15)</f>
        <v>1</v>
      </c>
    </row>
    <row r="16" spans="1:16" ht="20.100000000000001" customHeight="1" x14ac:dyDescent="0.2">
      <c r="A16" s="152" t="s">
        <v>17</v>
      </c>
      <c r="B16" s="23">
        <v>58</v>
      </c>
      <c r="C16" s="77">
        <v>76</v>
      </c>
      <c r="D16" s="77">
        <v>150</v>
      </c>
      <c r="E16" s="66">
        <v>81</v>
      </c>
      <c r="F16" s="151">
        <f>SUM(B16:E16)</f>
        <v>365</v>
      </c>
      <c r="G16" s="24">
        <v>358</v>
      </c>
      <c r="H16" s="23">
        <v>42</v>
      </c>
      <c r="I16" s="5">
        <v>12</v>
      </c>
      <c r="J16" s="5">
        <v>1</v>
      </c>
      <c r="K16" s="155">
        <f>SUM(G16:J16)</f>
        <v>413</v>
      </c>
      <c r="L16" s="23">
        <v>164</v>
      </c>
      <c r="M16" s="5">
        <v>3</v>
      </c>
      <c r="N16" s="5">
        <v>2</v>
      </c>
      <c r="O16" s="68">
        <v>4</v>
      </c>
      <c r="P16" s="77">
        <f>SUM(L16:O16)</f>
        <v>173</v>
      </c>
    </row>
    <row r="17" spans="1:18" ht="20.100000000000001" customHeight="1" x14ac:dyDescent="0.2">
      <c r="A17" s="152" t="s">
        <v>7</v>
      </c>
      <c r="B17" s="23">
        <f>SUM(B14:B16)</f>
        <v>72</v>
      </c>
      <c r="C17" s="23">
        <f>SUM(C14:C16)</f>
        <v>97</v>
      </c>
      <c r="D17" s="23">
        <f>SUM(D14:D16)</f>
        <v>169</v>
      </c>
      <c r="E17" s="23">
        <f>SUM(E14:E16)</f>
        <v>95</v>
      </c>
      <c r="F17" s="151">
        <f>SUM(B17:E17)</f>
        <v>433</v>
      </c>
      <c r="G17" s="24">
        <f>SUM(G14:G16)</f>
        <v>444</v>
      </c>
      <c r="H17" s="24">
        <f>SUM(H14:H16)</f>
        <v>56</v>
      </c>
      <c r="I17" s="21">
        <f>SUM(I14:I16)</f>
        <v>13</v>
      </c>
      <c r="J17" s="21">
        <f>SUM(J14:J16)</f>
        <v>5</v>
      </c>
      <c r="K17" s="151">
        <f>SUM(G17:J17)</f>
        <v>518</v>
      </c>
      <c r="L17" s="24">
        <f>SUM(L14:L16)</f>
        <v>217</v>
      </c>
      <c r="M17" s="21">
        <f>SUM(M14:M16)</f>
        <v>3</v>
      </c>
      <c r="N17" s="21">
        <f>SUM(N14:N16)</f>
        <v>6</v>
      </c>
      <c r="O17" s="24">
        <f>SUM(O14:O16)</f>
        <v>6</v>
      </c>
      <c r="P17" s="77">
        <f>SUM(L17:O17)</f>
        <v>232</v>
      </c>
    </row>
    <row r="18" spans="1:18" ht="31.5" customHeight="1" x14ac:dyDescent="0.25">
      <c r="A18" s="266" t="s">
        <v>172</v>
      </c>
      <c r="B18" s="267"/>
      <c r="C18" s="268"/>
      <c r="D18" s="268"/>
      <c r="E18" s="267"/>
      <c r="F18" s="267"/>
      <c r="G18" s="267"/>
      <c r="H18" s="267"/>
      <c r="I18" s="267"/>
      <c r="J18" s="267"/>
      <c r="K18" s="267"/>
      <c r="L18" s="267"/>
      <c r="M18" s="267"/>
      <c r="N18" s="267"/>
      <c r="O18" s="267"/>
      <c r="P18" s="268"/>
    </row>
    <row r="19" spans="1:18" ht="36.75" customHeight="1" x14ac:dyDescent="0.2">
      <c r="A19" s="2"/>
      <c r="B19" s="244" t="s">
        <v>19</v>
      </c>
      <c r="C19" s="244"/>
      <c r="D19" s="244"/>
      <c r="E19" s="244"/>
      <c r="F19" s="244"/>
      <c r="G19" s="293" t="s">
        <v>20</v>
      </c>
      <c r="H19" s="293"/>
      <c r="I19" s="293"/>
      <c r="J19" s="293"/>
      <c r="K19" s="293"/>
      <c r="L19" s="294" t="s">
        <v>21</v>
      </c>
      <c r="M19" s="294"/>
      <c r="N19" s="294"/>
      <c r="O19" s="294"/>
      <c r="P19" s="294"/>
    </row>
    <row r="20" spans="1:18" ht="18.95" customHeight="1" x14ac:dyDescent="0.2">
      <c r="A20" s="9" t="s">
        <v>3</v>
      </c>
      <c r="B20" s="227" t="s">
        <v>175</v>
      </c>
      <c r="C20" s="118">
        <v>2021</v>
      </c>
      <c r="D20" s="118">
        <v>2022</v>
      </c>
      <c r="E20" s="118">
        <v>2023</v>
      </c>
      <c r="F20" s="151" t="s">
        <v>7</v>
      </c>
      <c r="G20" s="227" t="s">
        <v>175</v>
      </c>
      <c r="H20" s="118">
        <v>2021</v>
      </c>
      <c r="I20" s="118">
        <v>2022</v>
      </c>
      <c r="J20" s="118">
        <v>2023</v>
      </c>
      <c r="K20" s="151" t="s">
        <v>7</v>
      </c>
      <c r="L20" s="227" t="s">
        <v>175</v>
      </c>
      <c r="M20" s="118">
        <v>2021</v>
      </c>
      <c r="N20" s="118">
        <v>2022</v>
      </c>
      <c r="O20" s="118">
        <v>2023</v>
      </c>
      <c r="P20" s="151" t="s">
        <v>7</v>
      </c>
    </row>
    <row r="21" spans="1:18" ht="20.100000000000001" customHeight="1" x14ac:dyDescent="0.2">
      <c r="A21" s="153" t="s">
        <v>15</v>
      </c>
      <c r="B21" s="151">
        <v>17</v>
      </c>
      <c r="C21" s="151">
        <v>23</v>
      </c>
      <c r="D21" s="151">
        <v>18</v>
      </c>
      <c r="E21" s="151">
        <v>8</v>
      </c>
      <c r="F21" s="151">
        <f>SUM(B21:E21)</f>
        <v>66</v>
      </c>
      <c r="G21" s="151">
        <v>86</v>
      </c>
      <c r="H21" s="151">
        <v>5</v>
      </c>
      <c r="I21" s="151">
        <v>1</v>
      </c>
      <c r="J21" s="151">
        <v>4</v>
      </c>
      <c r="K21" s="151">
        <f>SUM(G21:J21)</f>
        <v>96</v>
      </c>
      <c r="L21" s="151">
        <v>27</v>
      </c>
      <c r="M21" s="151">
        <v>0</v>
      </c>
      <c r="N21" s="151">
        <v>4</v>
      </c>
      <c r="O21" s="151">
        <v>2</v>
      </c>
      <c r="P21" s="151">
        <f>SUM(L21:O21)</f>
        <v>33</v>
      </c>
    </row>
    <row r="22" spans="1:18" ht="20.100000000000001" customHeight="1" x14ac:dyDescent="0.2">
      <c r="A22" s="153" t="s">
        <v>16</v>
      </c>
      <c r="B22" s="151">
        <v>0</v>
      </c>
      <c r="C22" s="151">
        <v>5</v>
      </c>
      <c r="D22" s="151">
        <v>1</v>
      </c>
      <c r="E22" s="151">
        <v>9</v>
      </c>
      <c r="F22" s="151">
        <f>SUM(B22:E22)</f>
        <v>15</v>
      </c>
      <c r="G22" s="151">
        <v>1</v>
      </c>
      <c r="H22" s="151">
        <v>1</v>
      </c>
      <c r="I22" s="151">
        <v>0</v>
      </c>
      <c r="J22" s="151">
        <v>0</v>
      </c>
      <c r="K22" s="151">
        <f>SUM(G22:J22)</f>
        <v>2</v>
      </c>
      <c r="L22" s="151">
        <v>0</v>
      </c>
      <c r="M22" s="151">
        <v>0</v>
      </c>
      <c r="N22" s="181">
        <v>0</v>
      </c>
      <c r="O22" s="151">
        <v>0</v>
      </c>
      <c r="P22" s="151">
        <f>SUM(L22:O22)</f>
        <v>0</v>
      </c>
    </row>
    <row r="23" spans="1:18" ht="20.100000000000001" customHeight="1" x14ac:dyDescent="0.2">
      <c r="A23" s="153" t="s">
        <v>17</v>
      </c>
      <c r="B23" s="151">
        <v>64</v>
      </c>
      <c r="C23" s="151">
        <v>49</v>
      </c>
      <c r="D23" s="151">
        <v>149</v>
      </c>
      <c r="E23" s="151">
        <v>109</v>
      </c>
      <c r="F23" s="151">
        <f>SUM(B23:E23)</f>
        <v>371</v>
      </c>
      <c r="G23" s="151">
        <v>365</v>
      </c>
      <c r="H23" s="151">
        <v>56</v>
      </c>
      <c r="I23" s="151">
        <v>11</v>
      </c>
      <c r="J23" s="151">
        <v>3</v>
      </c>
      <c r="K23" s="151">
        <f>SUM(G23:J23)</f>
        <v>435</v>
      </c>
      <c r="L23" s="151">
        <v>71</v>
      </c>
      <c r="M23" s="151">
        <v>6</v>
      </c>
      <c r="N23" s="151">
        <v>0</v>
      </c>
      <c r="O23" s="151">
        <v>13</v>
      </c>
      <c r="P23" s="151">
        <f>SUM(L23:O23)</f>
        <v>90</v>
      </c>
    </row>
    <row r="24" spans="1:18" ht="20.100000000000001" customHeight="1" x14ac:dyDescent="0.2">
      <c r="A24" s="15" t="s">
        <v>7</v>
      </c>
      <c r="B24" s="148">
        <f>SUM(B21:B23)</f>
        <v>81</v>
      </c>
      <c r="C24" s="148">
        <f>SUM(C21:C23)</f>
        <v>77</v>
      </c>
      <c r="D24" s="148">
        <f>SUM(D21:D23)</f>
        <v>168</v>
      </c>
      <c r="E24" s="148">
        <f>SUM(E21:E23)</f>
        <v>126</v>
      </c>
      <c r="F24" s="148">
        <f>SUM(B24:E24)</f>
        <v>452</v>
      </c>
      <c r="G24" s="148">
        <f>SUM(G21:G23)</f>
        <v>452</v>
      </c>
      <c r="H24" s="148">
        <f>SUM(H21:H23)</f>
        <v>62</v>
      </c>
      <c r="I24" s="148">
        <f>SUM(I21:I23)</f>
        <v>12</v>
      </c>
      <c r="J24" s="148">
        <f>SUM(J21:J23)</f>
        <v>7</v>
      </c>
      <c r="K24" s="148">
        <f>SUM(G24:J24)</f>
        <v>533</v>
      </c>
      <c r="L24" s="148">
        <f>SUM(L21:L23)</f>
        <v>98</v>
      </c>
      <c r="M24" s="148">
        <f>SUM(M21:M23)</f>
        <v>6</v>
      </c>
      <c r="N24" s="148">
        <f>SUM(N21:N23)</f>
        <v>4</v>
      </c>
      <c r="O24" s="186">
        <f>SUM(O21:O23)</f>
        <v>15</v>
      </c>
      <c r="P24" s="148">
        <f>SUM(P21:P23)</f>
        <v>123</v>
      </c>
    </row>
    <row r="25" spans="1:18" ht="113.25" customHeight="1" thickBot="1" x14ac:dyDescent="0.25">
      <c r="A25" s="295" t="s">
        <v>22</v>
      </c>
      <c r="B25" s="295"/>
      <c r="C25" s="295"/>
      <c r="D25" s="295"/>
      <c r="E25" s="149">
        <v>10</v>
      </c>
      <c r="F25" s="296" t="s">
        <v>23</v>
      </c>
      <c r="G25" s="296"/>
      <c r="H25" s="82"/>
      <c r="I25" s="250" t="s">
        <v>173</v>
      </c>
      <c r="J25" s="251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297" t="s">
        <v>24</v>
      </c>
      <c r="B26" s="297"/>
      <c r="C26" s="297"/>
      <c r="D26" s="88"/>
      <c r="E26" s="150" t="s">
        <v>25</v>
      </c>
      <c r="F26" s="89" t="s">
        <v>26</v>
      </c>
      <c r="G26" s="90" t="s">
        <v>27</v>
      </c>
      <c r="H26" s="37"/>
      <c r="I26" s="252"/>
      <c r="J26" s="252"/>
      <c r="K26" s="298"/>
      <c r="L26" s="91"/>
      <c r="M26" s="92"/>
      <c r="N26" s="299"/>
      <c r="O26" s="39"/>
      <c r="P26" s="93"/>
    </row>
    <row r="27" spans="1:18" ht="20.100000000000001" customHeight="1" thickTop="1" thickBot="1" x14ac:dyDescent="0.25">
      <c r="A27" s="297"/>
      <c r="B27" s="297"/>
      <c r="C27" s="297"/>
      <c r="D27" s="94" t="s">
        <v>155</v>
      </c>
      <c r="E27" s="95">
        <v>20</v>
      </c>
      <c r="F27" s="96">
        <v>10</v>
      </c>
      <c r="G27" s="96">
        <v>4</v>
      </c>
      <c r="H27" s="37"/>
      <c r="I27" s="252"/>
      <c r="J27" s="252"/>
      <c r="K27" s="298"/>
      <c r="L27" s="97"/>
      <c r="M27" s="98"/>
      <c r="N27" s="299"/>
      <c r="O27" s="39"/>
      <c r="P27" s="93"/>
    </row>
    <row r="28" spans="1:18" ht="20.100000000000001" customHeight="1" thickTop="1" thickBot="1" x14ac:dyDescent="0.25">
      <c r="A28" s="297"/>
      <c r="B28" s="297"/>
      <c r="C28" s="297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297"/>
      <c r="B29" s="297"/>
      <c r="C29" s="297"/>
      <c r="D29" s="94"/>
      <c r="E29" s="95"/>
      <c r="F29" s="99"/>
      <c r="G29" s="99"/>
      <c r="H29" s="37"/>
      <c r="I29" s="264" t="s">
        <v>174</v>
      </c>
      <c r="J29" s="264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297"/>
      <c r="B30" s="297"/>
      <c r="C30" s="297"/>
      <c r="D30" s="94"/>
      <c r="E30" s="95"/>
      <c r="F30" s="99"/>
      <c r="G30" s="99"/>
      <c r="H30" s="37"/>
      <c r="I30" s="265"/>
      <c r="J30" s="265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297"/>
      <c r="B31" s="297"/>
      <c r="C31" s="297"/>
      <c r="D31" s="94"/>
      <c r="E31" s="95"/>
      <c r="F31" s="99"/>
      <c r="G31" s="99"/>
      <c r="H31" s="37"/>
      <c r="I31" s="265"/>
      <c r="J31" s="265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297"/>
      <c r="B32" s="297"/>
      <c r="C32" s="297"/>
      <c r="D32" s="94"/>
      <c r="E32" s="95"/>
      <c r="F32" s="99"/>
      <c r="G32" s="99"/>
      <c r="H32" s="37"/>
      <c r="I32" s="265"/>
      <c r="J32" s="265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297"/>
      <c r="B33" s="297"/>
      <c r="C33" s="297"/>
      <c r="D33" s="94"/>
      <c r="E33" s="95"/>
      <c r="F33" s="99"/>
      <c r="G33" s="99"/>
      <c r="H33" s="37"/>
      <c r="I33" s="265"/>
      <c r="J33" s="265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297"/>
      <c r="B34" s="297"/>
      <c r="C34" s="297"/>
      <c r="D34" s="94"/>
      <c r="E34" s="95"/>
      <c r="F34" s="99"/>
      <c r="G34" s="99"/>
      <c r="H34" s="37"/>
      <c r="I34" s="265"/>
      <c r="J34" s="265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297"/>
      <c r="B35" s="297"/>
      <c r="C35" s="297"/>
      <c r="D35" s="94"/>
      <c r="E35" s="109"/>
      <c r="F35" s="99"/>
      <c r="G35" s="99"/>
      <c r="H35" s="37"/>
      <c r="I35" s="265"/>
      <c r="J35" s="265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297"/>
      <c r="B36" s="297"/>
      <c r="C36" s="297"/>
      <c r="D36" s="94"/>
      <c r="E36" s="110"/>
      <c r="F36" s="99"/>
      <c r="G36" s="99"/>
      <c r="H36" s="37"/>
      <c r="I36" s="265"/>
      <c r="J36" s="265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297"/>
      <c r="B37" s="297"/>
      <c r="C37" s="297"/>
      <c r="D37" s="111" t="s">
        <v>7</v>
      </c>
      <c r="E37" s="112">
        <f>SUM(E27:E36)</f>
        <v>20</v>
      </c>
      <c r="F37" s="112">
        <f>SUM(F27:F36)</f>
        <v>10</v>
      </c>
      <c r="G37" s="112">
        <f>SUM(G27:G36)</f>
        <v>4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8"/>
  <sheetViews>
    <sheetView view="pageBreakPreview" zoomScale="110" zoomScaleNormal="100" zoomScaleSheetLayoutView="110" workbookViewId="0">
      <selection activeCell="A3" sqref="A3"/>
    </sheetView>
  </sheetViews>
  <sheetFormatPr defaultColWidth="9.140625" defaultRowHeight="9.75" x14ac:dyDescent="0.2"/>
  <cols>
    <col min="1" max="1" width="18.42578125" style="1" customWidth="1"/>
    <col min="2" max="2" width="11.57031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69" t="s">
        <v>28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</row>
    <row r="2" spans="1:16" ht="29.25" customHeight="1" x14ac:dyDescent="0.2">
      <c r="A2" s="269" t="s">
        <v>166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</row>
    <row r="3" spans="1:16" ht="22.5" customHeight="1" x14ac:dyDescent="0.2">
      <c r="A3" s="2"/>
      <c r="B3" s="270" t="s">
        <v>0</v>
      </c>
      <c r="C3" s="271"/>
      <c r="D3" s="3"/>
      <c r="E3" s="3"/>
      <c r="F3" s="3"/>
      <c r="G3" s="3"/>
      <c r="H3" s="4" t="s">
        <v>1</v>
      </c>
      <c r="I3" s="199">
        <v>164</v>
      </c>
      <c r="J3" s="6"/>
      <c r="K3" s="4" t="s">
        <v>2</v>
      </c>
      <c r="L3" s="199">
        <v>92</v>
      </c>
      <c r="M3" s="2"/>
      <c r="N3" s="2"/>
      <c r="O3" s="2"/>
      <c r="P3" s="2"/>
    </row>
    <row r="4" spans="1:16" ht="51" customHeight="1" x14ac:dyDescent="0.2">
      <c r="A4" s="2"/>
      <c r="B4" s="272" t="s">
        <v>167</v>
      </c>
      <c r="C4" s="272"/>
      <c r="D4" s="272"/>
      <c r="E4" s="272"/>
      <c r="F4" s="189" t="s">
        <v>168</v>
      </c>
      <c r="G4" s="273" t="s">
        <v>169</v>
      </c>
      <c r="H4" s="274"/>
      <c r="I4" s="274"/>
      <c r="J4" s="274"/>
      <c r="K4" s="272" t="s">
        <v>170</v>
      </c>
      <c r="L4" s="272"/>
      <c r="M4" s="272"/>
      <c r="N4" s="272"/>
    </row>
    <row r="5" spans="1:16" ht="44.25" customHeight="1" x14ac:dyDescent="0.2">
      <c r="A5" s="9" t="s">
        <v>3</v>
      </c>
      <c r="B5" s="10" t="s">
        <v>4</v>
      </c>
      <c r="C5" s="11" t="s">
        <v>5</v>
      </c>
      <c r="D5" s="11" t="s">
        <v>6</v>
      </c>
      <c r="E5" s="11" t="s">
        <v>7</v>
      </c>
      <c r="F5" s="218" t="s">
        <v>8</v>
      </c>
      <c r="G5" s="11" t="s">
        <v>9</v>
      </c>
      <c r="H5" s="12" t="s">
        <v>10</v>
      </c>
      <c r="I5" s="13" t="s">
        <v>11</v>
      </c>
      <c r="J5" s="12" t="s">
        <v>7</v>
      </c>
      <c r="K5" s="11" t="s">
        <v>12</v>
      </c>
      <c r="L5" s="11" t="s">
        <v>13</v>
      </c>
      <c r="M5" s="14" t="s">
        <v>14</v>
      </c>
      <c r="N5" s="14" t="s">
        <v>7</v>
      </c>
    </row>
    <row r="6" spans="1:16" ht="20.100000000000001" customHeight="1" x14ac:dyDescent="0.2">
      <c r="A6" s="12" t="s">
        <v>15</v>
      </c>
      <c r="B6" s="200">
        <v>205</v>
      </c>
      <c r="C6" s="201">
        <v>898</v>
      </c>
      <c r="D6" s="201">
        <v>455</v>
      </c>
      <c r="E6" s="12">
        <f>B6+C6+D6</f>
        <v>1558</v>
      </c>
      <c r="F6" s="201">
        <v>157</v>
      </c>
      <c r="G6" s="201">
        <v>152</v>
      </c>
      <c r="H6" s="201">
        <v>13</v>
      </c>
      <c r="I6" s="201">
        <v>4</v>
      </c>
      <c r="J6" s="12">
        <f>G6+H6+I6</f>
        <v>169</v>
      </c>
      <c r="K6" s="201">
        <v>315</v>
      </c>
      <c r="L6" s="201">
        <v>797</v>
      </c>
      <c r="M6" s="200">
        <v>434</v>
      </c>
      <c r="N6" s="8">
        <f>SUM(K6:M6)</f>
        <v>1546</v>
      </c>
      <c r="O6" s="2">
        <f>E6+F6-J6-N6</f>
        <v>0</v>
      </c>
      <c r="P6" s="1" t="s">
        <v>30</v>
      </c>
    </row>
    <row r="7" spans="1:16" ht="20.100000000000001" customHeight="1" x14ac:dyDescent="0.2">
      <c r="A7" s="12" t="s">
        <v>16</v>
      </c>
      <c r="B7" s="200">
        <v>22</v>
      </c>
      <c r="C7" s="201">
        <v>27</v>
      </c>
      <c r="D7" s="201">
        <v>11</v>
      </c>
      <c r="E7" s="12">
        <f>B7+C7+D7</f>
        <v>60</v>
      </c>
      <c r="F7" s="201">
        <v>20</v>
      </c>
      <c r="G7" s="201">
        <v>13</v>
      </c>
      <c r="H7" s="201">
        <v>0</v>
      </c>
      <c r="I7" s="201">
        <v>0</v>
      </c>
      <c r="J7" s="12">
        <f>G7+H7+I7</f>
        <v>13</v>
      </c>
      <c r="K7" s="201">
        <v>39</v>
      </c>
      <c r="L7" s="201">
        <v>23</v>
      </c>
      <c r="M7" s="200">
        <v>5</v>
      </c>
      <c r="N7" s="8">
        <f>SUM(K7:M7)</f>
        <v>67</v>
      </c>
      <c r="O7" s="2">
        <f>E7+F7-J7-N7</f>
        <v>0</v>
      </c>
    </row>
    <row r="8" spans="1:16" ht="20.100000000000001" customHeight="1" x14ac:dyDescent="0.2">
      <c r="A8" s="12" t="s">
        <v>17</v>
      </c>
      <c r="B8" s="200">
        <v>1877</v>
      </c>
      <c r="C8" s="201">
        <v>5874</v>
      </c>
      <c r="D8" s="201">
        <v>2565</v>
      </c>
      <c r="E8" s="12">
        <f>B8+C8+D8</f>
        <v>10316</v>
      </c>
      <c r="F8" s="201">
        <v>1024</v>
      </c>
      <c r="G8" s="201">
        <v>1239</v>
      </c>
      <c r="H8" s="201">
        <v>41</v>
      </c>
      <c r="I8" s="201">
        <v>19</v>
      </c>
      <c r="J8" s="12">
        <f>G8+H8+I8</f>
        <v>1299</v>
      </c>
      <c r="K8" s="201">
        <v>2232</v>
      </c>
      <c r="L8" s="201">
        <v>5570</v>
      </c>
      <c r="M8" s="200">
        <v>2239</v>
      </c>
      <c r="N8" s="8">
        <f>SUM(K8:M8)</f>
        <v>10041</v>
      </c>
      <c r="O8" s="2">
        <f>E8+F8-J8-N8</f>
        <v>0</v>
      </c>
    </row>
    <row r="9" spans="1:16" ht="20.100000000000001" customHeight="1" x14ac:dyDescent="0.2">
      <c r="A9" s="15" t="s">
        <v>7</v>
      </c>
      <c r="B9" s="16">
        <f>SUM(B6:B8)</f>
        <v>2104</v>
      </c>
      <c r="C9" s="16">
        <f>SUM(C6:C8)</f>
        <v>6799</v>
      </c>
      <c r="D9" s="16">
        <f>SUM(D6:D8)</f>
        <v>3031</v>
      </c>
      <c r="E9" s="12">
        <f>B9+C9+D9</f>
        <v>11934</v>
      </c>
      <c r="F9" s="15">
        <f>SUM(F6:F8)</f>
        <v>1201</v>
      </c>
      <c r="G9" s="15">
        <f>SUM(G6:G8)</f>
        <v>1404</v>
      </c>
      <c r="H9" s="15">
        <f>SUM(H6:H8)</f>
        <v>54</v>
      </c>
      <c r="I9" s="15">
        <f>SUM(I6:I8)</f>
        <v>23</v>
      </c>
      <c r="J9" s="12">
        <f>G9+H9+I9</f>
        <v>1481</v>
      </c>
      <c r="K9" s="15">
        <f>SUM(K6:K8)</f>
        <v>2586</v>
      </c>
      <c r="L9" s="15">
        <f>SUM(L6:L8)</f>
        <v>6390</v>
      </c>
      <c r="M9" s="16">
        <f>SUM(M6:M8)</f>
        <v>2678</v>
      </c>
      <c r="N9" s="8">
        <f>SUM(K9:M9)</f>
        <v>11654</v>
      </c>
      <c r="O9" s="2">
        <f>E9+F9-J9-N9</f>
        <v>0</v>
      </c>
    </row>
    <row r="10" spans="1:16" ht="20.25" customHeight="1" x14ac:dyDescent="0.2">
      <c r="A10" s="275" t="s">
        <v>18</v>
      </c>
      <c r="B10" s="275"/>
      <c r="C10" s="275"/>
      <c r="D10" s="275"/>
      <c r="E10" s="275"/>
      <c r="F10" s="275"/>
      <c r="G10" s="275"/>
      <c r="H10" s="275"/>
      <c r="I10" s="275"/>
      <c r="J10" s="275"/>
      <c r="K10" s="275"/>
      <c r="L10" s="275"/>
      <c r="M10" s="275"/>
      <c r="N10" s="275"/>
      <c r="O10" s="275"/>
      <c r="P10" s="275"/>
    </row>
    <row r="11" spans="1:16" ht="24.75" customHeight="1" x14ac:dyDescent="0.2">
      <c r="A11" s="276" t="s">
        <v>171</v>
      </c>
      <c r="B11" s="276"/>
      <c r="C11" s="276"/>
      <c r="D11" s="276"/>
      <c r="E11" s="276"/>
      <c r="F11" s="276"/>
      <c r="G11" s="276"/>
      <c r="H11" s="276"/>
      <c r="I11" s="276"/>
      <c r="J11" s="276"/>
      <c r="K11" s="276"/>
      <c r="L11" s="276"/>
      <c r="M11" s="276"/>
      <c r="N11" s="276"/>
      <c r="O11" s="276"/>
      <c r="P11" s="276"/>
    </row>
    <row r="12" spans="1:16" ht="24" customHeight="1" x14ac:dyDescent="0.2">
      <c r="A12" s="17"/>
      <c r="B12" s="272" t="s">
        <v>19</v>
      </c>
      <c r="C12" s="272"/>
      <c r="D12" s="272"/>
      <c r="E12" s="272"/>
      <c r="F12" s="272"/>
      <c r="G12" s="272" t="s">
        <v>20</v>
      </c>
      <c r="H12" s="272"/>
      <c r="I12" s="272"/>
      <c r="J12" s="272"/>
      <c r="K12" s="272"/>
      <c r="L12" s="272" t="s">
        <v>21</v>
      </c>
      <c r="M12" s="272"/>
      <c r="N12" s="272"/>
      <c r="O12" s="272"/>
      <c r="P12" s="272"/>
    </row>
    <row r="13" spans="1:16" ht="18.95" customHeight="1" x14ac:dyDescent="0.2">
      <c r="A13" s="18" t="s">
        <v>3</v>
      </c>
      <c r="B13" s="215" t="s">
        <v>175</v>
      </c>
      <c r="C13" s="118">
        <v>2021</v>
      </c>
      <c r="D13" s="118">
        <v>2022</v>
      </c>
      <c r="E13" s="118">
        <v>2023</v>
      </c>
      <c r="F13" s="8" t="s">
        <v>7</v>
      </c>
      <c r="G13" s="227" t="s">
        <v>175</v>
      </c>
      <c r="H13" s="118">
        <v>2021</v>
      </c>
      <c r="I13" s="118">
        <v>2022</v>
      </c>
      <c r="J13" s="118">
        <v>2023</v>
      </c>
      <c r="K13" s="8" t="s">
        <v>7</v>
      </c>
      <c r="L13" s="227" t="s">
        <v>175</v>
      </c>
      <c r="M13" s="118">
        <v>2021</v>
      </c>
      <c r="N13" s="118">
        <v>2022</v>
      </c>
      <c r="O13" s="118">
        <v>2023</v>
      </c>
      <c r="P13" s="8" t="s">
        <v>7</v>
      </c>
    </row>
    <row r="14" spans="1:16" ht="20.100000000000001" customHeight="1" x14ac:dyDescent="0.2">
      <c r="A14" s="19" t="s">
        <v>15</v>
      </c>
      <c r="B14" s="202">
        <v>20</v>
      </c>
      <c r="C14" s="199">
        <v>12</v>
      </c>
      <c r="D14" s="199">
        <v>10</v>
      </c>
      <c r="E14" s="203">
        <v>163</v>
      </c>
      <c r="F14" s="8">
        <f>SUM(B14:C14:D14:E14)</f>
        <v>205</v>
      </c>
      <c r="G14" s="206">
        <v>166</v>
      </c>
      <c r="H14" s="202">
        <v>140</v>
      </c>
      <c r="I14" s="199">
        <v>314</v>
      </c>
      <c r="J14" s="199">
        <v>278</v>
      </c>
      <c r="K14" s="8">
        <f>SUM(G14:H14:J14)</f>
        <v>898</v>
      </c>
      <c r="L14" s="202">
        <v>104</v>
      </c>
      <c r="M14" s="199">
        <v>138</v>
      </c>
      <c r="N14" s="199">
        <v>200</v>
      </c>
      <c r="O14" s="208">
        <v>13</v>
      </c>
      <c r="P14" s="5">
        <f>SUM(L14:O14)</f>
        <v>455</v>
      </c>
    </row>
    <row r="15" spans="1:16" ht="20.100000000000001" customHeight="1" x14ac:dyDescent="0.2">
      <c r="A15" s="22" t="s">
        <v>16</v>
      </c>
      <c r="B15" s="204">
        <v>0</v>
      </c>
      <c r="C15" s="199">
        <v>0</v>
      </c>
      <c r="D15" s="199">
        <v>8</v>
      </c>
      <c r="E15" s="205">
        <v>14</v>
      </c>
      <c r="F15" s="189">
        <f>SUM(B15:C15:D15:E15)</f>
        <v>22</v>
      </c>
      <c r="G15" s="207">
        <v>3</v>
      </c>
      <c r="H15" s="204">
        <v>2</v>
      </c>
      <c r="I15" s="199">
        <v>12</v>
      </c>
      <c r="J15" s="199">
        <v>10</v>
      </c>
      <c r="K15" s="8">
        <f>SUM(G15:J15)</f>
        <v>27</v>
      </c>
      <c r="L15" s="204">
        <v>2</v>
      </c>
      <c r="M15" s="199">
        <v>6</v>
      </c>
      <c r="N15" s="199">
        <v>2</v>
      </c>
      <c r="O15" s="209">
        <v>1</v>
      </c>
      <c r="P15" s="5">
        <f>SUM(L15:O15)</f>
        <v>11</v>
      </c>
    </row>
    <row r="16" spans="1:16" ht="20.100000000000001" customHeight="1" x14ac:dyDescent="0.2">
      <c r="A16" s="22" t="s">
        <v>17</v>
      </c>
      <c r="B16" s="204">
        <v>159</v>
      </c>
      <c r="C16" s="199">
        <v>135</v>
      </c>
      <c r="D16" s="199">
        <v>518</v>
      </c>
      <c r="E16" s="205">
        <v>1065</v>
      </c>
      <c r="F16" s="189">
        <f>SUM(B16:C16:D16:E16)</f>
        <v>1877</v>
      </c>
      <c r="G16" s="207">
        <v>640</v>
      </c>
      <c r="H16" s="204">
        <v>1052</v>
      </c>
      <c r="I16" s="199">
        <v>2999</v>
      </c>
      <c r="J16" s="199">
        <v>1183</v>
      </c>
      <c r="K16" s="8">
        <f>SUM(G16:H16:J16)</f>
        <v>5874</v>
      </c>
      <c r="L16" s="204">
        <v>491</v>
      </c>
      <c r="M16" s="199">
        <v>1093</v>
      </c>
      <c r="N16" s="199">
        <v>841</v>
      </c>
      <c r="O16" s="209">
        <v>140</v>
      </c>
      <c r="P16" s="5">
        <f>SUM(L16:O16)</f>
        <v>2565</v>
      </c>
    </row>
    <row r="17" spans="1:18" ht="20.100000000000001" customHeight="1" x14ac:dyDescent="0.2">
      <c r="A17" s="22" t="s">
        <v>7</v>
      </c>
      <c r="B17" s="23">
        <f>SUM(B14:B16)</f>
        <v>179</v>
      </c>
      <c r="C17" s="23">
        <f>SUM(C14:C16)</f>
        <v>147</v>
      </c>
      <c r="D17" s="23">
        <f>SUM(D14:D16)</f>
        <v>536</v>
      </c>
      <c r="E17" s="23">
        <f>SUM(E14:E16)</f>
        <v>1242</v>
      </c>
      <c r="F17" s="8">
        <f>SUM(B17:C17:D17:E17)</f>
        <v>2104</v>
      </c>
      <c r="G17" s="24">
        <f>SUM(G14:G16)</f>
        <v>809</v>
      </c>
      <c r="H17" s="24">
        <f>SUM(H14:H16)</f>
        <v>1194</v>
      </c>
      <c r="I17" s="21">
        <f>SUM(I14:I16)</f>
        <v>3325</v>
      </c>
      <c r="J17" s="21">
        <f>SUM(J14:J16)</f>
        <v>1471</v>
      </c>
      <c r="K17" s="8">
        <f>SUM(G17:H17:J17)</f>
        <v>6799</v>
      </c>
      <c r="L17" s="24">
        <f>SUM(L14:L16)</f>
        <v>597</v>
      </c>
      <c r="M17" s="21">
        <f>SUM(M14:M16)</f>
        <v>1237</v>
      </c>
      <c r="N17" s="21">
        <f>SUM(N14:N16)</f>
        <v>1043</v>
      </c>
      <c r="O17" s="24">
        <f>SUM(O14:O16)</f>
        <v>154</v>
      </c>
      <c r="P17" s="5">
        <f>SUM(L17:O17)</f>
        <v>3031</v>
      </c>
    </row>
    <row r="18" spans="1:18" ht="31.5" customHeight="1" x14ac:dyDescent="0.25">
      <c r="A18" s="266" t="s">
        <v>172</v>
      </c>
      <c r="B18" s="267"/>
      <c r="C18" s="268"/>
      <c r="D18" s="268"/>
      <c r="E18" s="267"/>
      <c r="F18" s="267"/>
      <c r="G18" s="267"/>
      <c r="H18" s="267"/>
      <c r="I18" s="267"/>
      <c r="J18" s="267"/>
      <c r="K18" s="267"/>
      <c r="L18" s="267"/>
      <c r="M18" s="267"/>
      <c r="N18" s="267"/>
      <c r="O18" s="267"/>
      <c r="P18" s="268"/>
    </row>
    <row r="19" spans="1:18" ht="36.75" customHeight="1" x14ac:dyDescent="0.2">
      <c r="A19" s="2"/>
      <c r="B19" s="244" t="s">
        <v>19</v>
      </c>
      <c r="C19" s="245"/>
      <c r="D19" s="245"/>
      <c r="E19" s="245"/>
      <c r="F19" s="245"/>
      <c r="G19" s="246" t="s">
        <v>20</v>
      </c>
      <c r="H19" s="246"/>
      <c r="I19" s="246"/>
      <c r="J19" s="246"/>
      <c r="K19" s="246"/>
      <c r="L19" s="247" t="s">
        <v>21</v>
      </c>
      <c r="M19" s="247"/>
      <c r="N19" s="247"/>
      <c r="O19" s="247"/>
      <c r="P19" s="247"/>
    </row>
    <row r="20" spans="1:18" ht="18.95" customHeight="1" x14ac:dyDescent="0.2">
      <c r="A20" s="9" t="s">
        <v>3</v>
      </c>
      <c r="B20" s="227" t="s">
        <v>175</v>
      </c>
      <c r="C20" s="118">
        <v>2021</v>
      </c>
      <c r="D20" s="118">
        <v>2022</v>
      </c>
      <c r="E20" s="118">
        <v>2023</v>
      </c>
      <c r="F20" s="8" t="s">
        <v>7</v>
      </c>
      <c r="G20" s="227" t="s">
        <v>175</v>
      </c>
      <c r="H20" s="118">
        <v>2021</v>
      </c>
      <c r="I20" s="118">
        <v>2022</v>
      </c>
      <c r="J20" s="118">
        <v>2023</v>
      </c>
      <c r="K20" s="8" t="s">
        <v>7</v>
      </c>
      <c r="L20" s="227" t="s">
        <v>175</v>
      </c>
      <c r="M20" s="118">
        <v>2021</v>
      </c>
      <c r="N20" s="118">
        <v>2022</v>
      </c>
      <c r="O20" s="118">
        <v>2023</v>
      </c>
      <c r="P20" s="8" t="s">
        <v>7</v>
      </c>
    </row>
    <row r="21" spans="1:18" ht="20.100000000000001" customHeight="1" x14ac:dyDescent="0.2">
      <c r="A21" s="12" t="s">
        <v>15</v>
      </c>
      <c r="B21" s="200">
        <v>20</v>
      </c>
      <c r="C21" s="200">
        <v>12</v>
      </c>
      <c r="D21" s="200">
        <v>11</v>
      </c>
      <c r="E21" s="200">
        <v>272</v>
      </c>
      <c r="F21" s="167">
        <f>SUM(B21:E21)</f>
        <v>315</v>
      </c>
      <c r="G21" s="200">
        <v>142</v>
      </c>
      <c r="H21" s="200">
        <v>126</v>
      </c>
      <c r="I21" s="200">
        <v>264</v>
      </c>
      <c r="J21" s="200">
        <v>265</v>
      </c>
      <c r="K21" s="8">
        <f>SUM(G21:J21)</f>
        <v>797</v>
      </c>
      <c r="L21" s="200">
        <v>92</v>
      </c>
      <c r="M21" s="200">
        <v>116</v>
      </c>
      <c r="N21" s="200">
        <v>194</v>
      </c>
      <c r="O21" s="200">
        <v>32</v>
      </c>
      <c r="P21" s="8">
        <f>SUM(L21:O21)</f>
        <v>434</v>
      </c>
    </row>
    <row r="22" spans="1:18" ht="20.100000000000001" customHeight="1" x14ac:dyDescent="0.2">
      <c r="A22" s="12" t="s">
        <v>16</v>
      </c>
      <c r="B22" s="200">
        <v>0</v>
      </c>
      <c r="C22" s="200">
        <v>0</v>
      </c>
      <c r="D22" s="200">
        <v>8</v>
      </c>
      <c r="E22" s="200">
        <v>31</v>
      </c>
      <c r="F22" s="8">
        <f>SUM(B22:E22)</f>
        <v>39</v>
      </c>
      <c r="G22" s="200">
        <v>2</v>
      </c>
      <c r="H22" s="200">
        <v>2</v>
      </c>
      <c r="I22" s="200">
        <v>11</v>
      </c>
      <c r="J22" s="200">
        <v>8</v>
      </c>
      <c r="K22" s="8">
        <f>SUM(G22:J22)</f>
        <v>23</v>
      </c>
      <c r="L22" s="200">
        <v>1</v>
      </c>
      <c r="M22" s="200">
        <v>3</v>
      </c>
      <c r="N22" s="200">
        <v>0</v>
      </c>
      <c r="O22" s="200">
        <v>1</v>
      </c>
      <c r="P22" s="8">
        <f>SUM(L22:O22)</f>
        <v>5</v>
      </c>
    </row>
    <row r="23" spans="1:18" ht="20.100000000000001" customHeight="1" x14ac:dyDescent="0.2">
      <c r="A23" s="12" t="s">
        <v>17</v>
      </c>
      <c r="B23" s="200">
        <v>164</v>
      </c>
      <c r="C23" s="200">
        <v>133</v>
      </c>
      <c r="D23" s="200">
        <v>495</v>
      </c>
      <c r="E23" s="200">
        <v>1440</v>
      </c>
      <c r="F23" s="8">
        <f>SUM(B23:E23)</f>
        <v>2232</v>
      </c>
      <c r="G23" s="200">
        <v>518</v>
      </c>
      <c r="H23" s="200">
        <v>924</v>
      </c>
      <c r="I23" s="200">
        <v>2743</v>
      </c>
      <c r="J23" s="200">
        <v>1385</v>
      </c>
      <c r="K23" s="8">
        <f>SUM(G23:J23)</f>
        <v>5570</v>
      </c>
      <c r="L23" s="200">
        <v>325</v>
      </c>
      <c r="M23" s="200">
        <v>870</v>
      </c>
      <c r="N23" s="200">
        <v>799</v>
      </c>
      <c r="O23" s="200">
        <v>245</v>
      </c>
      <c r="P23" s="8">
        <f>SUM(L23:O23)</f>
        <v>2239</v>
      </c>
    </row>
    <row r="24" spans="1:18" ht="20.100000000000001" customHeight="1" x14ac:dyDescent="0.2">
      <c r="A24" s="15" t="s">
        <v>7</v>
      </c>
      <c r="B24" s="16">
        <f>SUM(B21:B23)</f>
        <v>184</v>
      </c>
      <c r="C24" s="16">
        <f>SUM(C21:C23)</f>
        <v>145</v>
      </c>
      <c r="D24" s="16">
        <f>SUM(D21:D23)</f>
        <v>514</v>
      </c>
      <c r="E24" s="16">
        <f>SUM(E21:E23)</f>
        <v>1743</v>
      </c>
      <c r="F24" s="16">
        <f>SUM(B24:E24)</f>
        <v>2586</v>
      </c>
      <c r="G24" s="16">
        <f>SUM(G21:G23)</f>
        <v>662</v>
      </c>
      <c r="H24" s="16">
        <f>SUM(H21:H23)</f>
        <v>1052</v>
      </c>
      <c r="I24" s="142">
        <f>SUM(I21:I23)</f>
        <v>3018</v>
      </c>
      <c r="J24" s="16">
        <f>SUM(J21:J23)</f>
        <v>1658</v>
      </c>
      <c r="K24" s="16">
        <f>SUM(G24:J24)</f>
        <v>6390</v>
      </c>
      <c r="L24" s="16">
        <f>SUM(L21:L23)</f>
        <v>418</v>
      </c>
      <c r="M24" s="16">
        <f>SUM(M21:M23)</f>
        <v>989</v>
      </c>
      <c r="N24" s="16">
        <f>SUM(N21:N23)</f>
        <v>993</v>
      </c>
      <c r="O24" s="16">
        <f>SUM(O21:O23)</f>
        <v>278</v>
      </c>
      <c r="P24" s="16">
        <f>SUM(P21:P23)</f>
        <v>2678</v>
      </c>
    </row>
    <row r="25" spans="1:18" ht="113.25" customHeight="1" thickBot="1" x14ac:dyDescent="0.25">
      <c r="A25" s="248" t="s">
        <v>29</v>
      </c>
      <c r="B25" s="249"/>
      <c r="C25" s="249"/>
      <c r="D25" s="249"/>
      <c r="E25" s="25">
        <v>10</v>
      </c>
      <c r="F25" s="250" t="s">
        <v>23</v>
      </c>
      <c r="G25" s="250"/>
      <c r="H25" s="26"/>
      <c r="I25" s="250" t="s">
        <v>173</v>
      </c>
      <c r="J25" s="251"/>
      <c r="K25" s="27" t="s">
        <v>15</v>
      </c>
      <c r="L25" s="28"/>
      <c r="M25" s="29" t="s">
        <v>16</v>
      </c>
      <c r="N25" s="29"/>
      <c r="O25" s="30"/>
      <c r="P25" s="31"/>
      <c r="Q25" s="32"/>
      <c r="R25" s="32"/>
    </row>
    <row r="26" spans="1:18" ht="42" customHeight="1" thickTop="1" thickBot="1" x14ac:dyDescent="0.25">
      <c r="A26" s="253" t="s">
        <v>24</v>
      </c>
      <c r="B26" s="254"/>
      <c r="C26" s="255"/>
      <c r="D26" s="33"/>
      <c r="E26" s="34" t="s">
        <v>25</v>
      </c>
      <c r="F26" s="35" t="s">
        <v>26</v>
      </c>
      <c r="G26" s="36" t="s">
        <v>27</v>
      </c>
      <c r="H26" s="37"/>
      <c r="I26" s="252"/>
      <c r="J26" s="252"/>
      <c r="K26" s="219">
        <v>19</v>
      </c>
      <c r="L26" s="38"/>
      <c r="M26" s="158">
        <v>6</v>
      </c>
      <c r="N26" s="262"/>
      <c r="O26" s="39"/>
      <c r="P26" s="40"/>
    </row>
    <row r="27" spans="1:18" ht="20.100000000000001" customHeight="1" thickTop="1" thickBot="1" x14ac:dyDescent="0.25">
      <c r="A27" s="256"/>
      <c r="B27" s="257"/>
      <c r="C27" s="258"/>
      <c r="D27" s="214" t="s">
        <v>126</v>
      </c>
      <c r="E27" s="210">
        <v>12</v>
      </c>
      <c r="F27" s="211">
        <v>4</v>
      </c>
      <c r="G27" s="211">
        <v>2</v>
      </c>
      <c r="H27" s="37"/>
      <c r="I27" s="252"/>
      <c r="J27" s="252"/>
      <c r="K27" s="125"/>
      <c r="L27" s="44"/>
      <c r="M27" s="45"/>
      <c r="N27" s="263"/>
      <c r="O27" s="39"/>
      <c r="P27" s="40"/>
    </row>
    <row r="28" spans="1:18" ht="20.100000000000001" customHeight="1" thickTop="1" thickBot="1" x14ac:dyDescent="0.25">
      <c r="A28" s="256"/>
      <c r="B28" s="257"/>
      <c r="C28" s="258"/>
      <c r="D28" s="214" t="s">
        <v>127</v>
      </c>
      <c r="E28" s="210">
        <v>20</v>
      </c>
      <c r="F28" s="212">
        <v>4</v>
      </c>
      <c r="G28" s="212">
        <v>1</v>
      </c>
      <c r="H28" s="37"/>
      <c r="I28" s="47"/>
      <c r="J28" s="47"/>
      <c r="K28" s="48"/>
      <c r="L28" s="48"/>
      <c r="M28" s="49"/>
      <c r="N28" s="37"/>
      <c r="O28" s="39"/>
      <c r="P28" s="40"/>
    </row>
    <row r="29" spans="1:18" ht="20.100000000000001" customHeight="1" thickTop="1" thickBot="1" x14ac:dyDescent="0.25">
      <c r="A29" s="256"/>
      <c r="B29" s="257"/>
      <c r="C29" s="258"/>
      <c r="D29" s="214" t="s">
        <v>128</v>
      </c>
      <c r="E29" s="210">
        <v>13</v>
      </c>
      <c r="F29" s="212">
        <v>5</v>
      </c>
      <c r="G29" s="212">
        <v>2</v>
      </c>
      <c r="H29" s="37"/>
      <c r="I29" s="264" t="s">
        <v>174</v>
      </c>
      <c r="J29" s="264"/>
      <c r="K29" s="37"/>
      <c r="L29" s="37"/>
      <c r="M29" s="37"/>
      <c r="N29" s="37"/>
      <c r="O29" s="39"/>
      <c r="P29" s="40"/>
    </row>
    <row r="30" spans="1:18" ht="20.100000000000001" customHeight="1" thickTop="1" thickBot="1" x14ac:dyDescent="0.25">
      <c r="A30" s="256"/>
      <c r="B30" s="257"/>
      <c r="C30" s="258"/>
      <c r="D30" s="214" t="s">
        <v>129</v>
      </c>
      <c r="E30" s="210">
        <v>23</v>
      </c>
      <c r="F30" s="212">
        <v>4</v>
      </c>
      <c r="G30" s="212">
        <v>1</v>
      </c>
      <c r="H30" s="37"/>
      <c r="I30" s="265"/>
      <c r="J30" s="265"/>
      <c r="K30" s="51" t="s">
        <v>15</v>
      </c>
      <c r="L30" s="52"/>
      <c r="M30" s="53" t="s">
        <v>16</v>
      </c>
      <c r="N30" s="54"/>
      <c r="O30" s="39"/>
      <c r="P30" s="40"/>
    </row>
    <row r="31" spans="1:18" ht="20.100000000000001" customHeight="1" thickTop="1" thickBot="1" x14ac:dyDescent="0.25">
      <c r="A31" s="256"/>
      <c r="B31" s="257"/>
      <c r="C31" s="258"/>
      <c r="D31" s="214" t="s">
        <v>130</v>
      </c>
      <c r="E31" s="210">
        <v>14</v>
      </c>
      <c r="F31" s="212">
        <v>5</v>
      </c>
      <c r="G31" s="212">
        <v>1</v>
      </c>
      <c r="H31" s="37"/>
      <c r="I31" s="265"/>
      <c r="J31" s="265"/>
      <c r="K31" s="220">
        <v>49</v>
      </c>
      <c r="L31" s="69"/>
      <c r="M31" s="159"/>
      <c r="N31" s="56"/>
      <c r="O31" s="39"/>
      <c r="P31" s="40"/>
    </row>
    <row r="32" spans="1:18" ht="20.100000000000001" customHeight="1" thickTop="1" thickBot="1" x14ac:dyDescent="0.25">
      <c r="A32" s="256"/>
      <c r="B32" s="257"/>
      <c r="C32" s="258"/>
      <c r="D32" s="214" t="s">
        <v>131</v>
      </c>
      <c r="E32" s="210">
        <v>17</v>
      </c>
      <c r="F32" s="212">
        <v>6</v>
      </c>
      <c r="G32" s="212">
        <v>2</v>
      </c>
      <c r="H32" s="37"/>
      <c r="I32" s="265"/>
      <c r="J32" s="265"/>
      <c r="K32" s="55"/>
      <c r="L32" s="56"/>
      <c r="M32" s="55"/>
      <c r="N32" s="56"/>
      <c r="O32" s="39"/>
      <c r="P32" s="40"/>
    </row>
    <row r="33" spans="1:16" ht="20.100000000000001" customHeight="1" thickTop="1" thickBot="1" x14ac:dyDescent="0.25">
      <c r="A33" s="256"/>
      <c r="B33" s="257"/>
      <c r="C33" s="258"/>
      <c r="D33" s="214" t="s">
        <v>132</v>
      </c>
      <c r="E33" s="210">
        <v>25</v>
      </c>
      <c r="F33" s="212">
        <v>4</v>
      </c>
      <c r="G33" s="212">
        <v>1</v>
      </c>
      <c r="H33" s="37"/>
      <c r="I33" s="265"/>
      <c r="J33" s="265"/>
      <c r="K33" s="37"/>
      <c r="L33" s="37"/>
      <c r="M33" s="37"/>
      <c r="N33" s="37"/>
      <c r="O33" s="39"/>
      <c r="P33" s="40"/>
    </row>
    <row r="34" spans="1:16" ht="20.100000000000001" customHeight="1" thickTop="1" thickBot="1" x14ac:dyDescent="0.25">
      <c r="A34" s="256"/>
      <c r="B34" s="257"/>
      <c r="C34" s="258"/>
      <c r="D34" s="214" t="s">
        <v>133</v>
      </c>
      <c r="E34" s="210">
        <v>28</v>
      </c>
      <c r="F34" s="212">
        <v>5</v>
      </c>
      <c r="G34" s="212">
        <v>1</v>
      </c>
      <c r="H34" s="37"/>
      <c r="I34" s="265"/>
      <c r="J34" s="265"/>
      <c r="K34" s="37"/>
      <c r="L34" s="37"/>
      <c r="M34" s="37"/>
      <c r="N34" s="37"/>
      <c r="O34" s="39"/>
      <c r="P34" s="40"/>
    </row>
    <row r="35" spans="1:16" ht="20.100000000000001" customHeight="1" thickTop="1" thickBot="1" x14ac:dyDescent="0.25">
      <c r="A35" s="256"/>
      <c r="B35" s="257"/>
      <c r="C35" s="258"/>
      <c r="D35" s="214" t="s">
        <v>134</v>
      </c>
      <c r="E35" s="213">
        <v>22</v>
      </c>
      <c r="F35" s="212">
        <v>5</v>
      </c>
      <c r="G35" s="212">
        <v>1</v>
      </c>
      <c r="H35" s="37"/>
      <c r="I35" s="265"/>
      <c r="J35" s="265"/>
      <c r="K35" s="37"/>
      <c r="L35" s="37"/>
      <c r="M35" s="37"/>
      <c r="N35" s="37"/>
      <c r="O35" s="39"/>
      <c r="P35" s="40"/>
    </row>
    <row r="36" spans="1:16" ht="20.100000000000001" customHeight="1" thickTop="1" thickBot="1" x14ac:dyDescent="0.25">
      <c r="A36" s="256"/>
      <c r="B36" s="257"/>
      <c r="C36" s="258"/>
      <c r="D36" s="214" t="s">
        <v>135</v>
      </c>
      <c r="E36" s="221">
        <v>17</v>
      </c>
      <c r="F36" s="212">
        <v>5</v>
      </c>
      <c r="G36" s="212">
        <v>1</v>
      </c>
      <c r="H36" s="37"/>
      <c r="I36" s="265"/>
      <c r="J36" s="265"/>
      <c r="K36" s="37"/>
      <c r="L36" s="37"/>
      <c r="M36" s="37"/>
      <c r="N36" s="37"/>
      <c r="O36" s="39"/>
      <c r="P36" s="40"/>
    </row>
    <row r="37" spans="1:16" ht="20.100000000000001" customHeight="1" thickTop="1" thickBot="1" x14ac:dyDescent="0.25">
      <c r="A37" s="259"/>
      <c r="B37" s="260"/>
      <c r="C37" s="261"/>
      <c r="D37" s="59" t="s">
        <v>7</v>
      </c>
      <c r="E37" s="60">
        <f>SUM(E27:E36)</f>
        <v>191</v>
      </c>
      <c r="F37" s="60">
        <f>SUM(F27:F36)</f>
        <v>47</v>
      </c>
      <c r="G37" s="60">
        <f>SUM(G27:G36)</f>
        <v>13</v>
      </c>
      <c r="H37" s="61"/>
      <c r="I37" s="62"/>
      <c r="J37" s="62"/>
      <c r="K37" s="62"/>
      <c r="L37" s="62"/>
      <c r="M37" s="62"/>
      <c r="N37" s="62"/>
      <c r="O37" s="63"/>
      <c r="P37" s="64"/>
    </row>
    <row r="38" spans="1:16" ht="10.5" thickTop="1" x14ac:dyDescent="0.2"/>
  </sheetData>
  <mergeCells count="21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R38"/>
  <sheetViews>
    <sheetView view="pageBreakPreview" zoomScaleNormal="100" zoomScaleSheetLayoutView="100" workbookViewId="0">
      <selection activeCell="I3" sqref="I3"/>
    </sheetView>
  </sheetViews>
  <sheetFormatPr defaultColWidth="9.140625" defaultRowHeight="9.75" x14ac:dyDescent="0.2"/>
  <cols>
    <col min="1" max="1" width="18.42578125" style="1" customWidth="1"/>
    <col min="2" max="2" width="10.57031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69" t="s">
        <v>115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</row>
    <row r="2" spans="1:16" ht="29.25" customHeight="1" x14ac:dyDescent="0.2">
      <c r="A2" s="269" t="s">
        <v>166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</row>
    <row r="3" spans="1:16" ht="22.5" customHeight="1" x14ac:dyDescent="0.2">
      <c r="A3" s="2"/>
      <c r="B3" s="289" t="s">
        <v>0</v>
      </c>
      <c r="C3" s="289"/>
      <c r="D3" s="3"/>
      <c r="E3" s="3"/>
      <c r="F3" s="3"/>
      <c r="G3" s="3"/>
      <c r="H3" s="76" t="s">
        <v>1</v>
      </c>
      <c r="I3" s="117">
        <v>5</v>
      </c>
      <c r="J3" s="6"/>
      <c r="K3" s="4" t="s">
        <v>2</v>
      </c>
      <c r="L3" s="141">
        <v>4</v>
      </c>
      <c r="M3" s="2"/>
      <c r="N3" s="2"/>
      <c r="O3" s="2"/>
      <c r="P3" s="2"/>
    </row>
    <row r="4" spans="1:16" ht="51" customHeight="1" x14ac:dyDescent="0.2">
      <c r="A4" s="2"/>
      <c r="B4" s="272" t="s">
        <v>167</v>
      </c>
      <c r="C4" s="272"/>
      <c r="D4" s="272"/>
      <c r="E4" s="272"/>
      <c r="F4" s="227" t="s">
        <v>168</v>
      </c>
      <c r="G4" s="273" t="s">
        <v>169</v>
      </c>
      <c r="H4" s="274"/>
      <c r="I4" s="274"/>
      <c r="J4" s="274"/>
      <c r="K4" s="272" t="s">
        <v>170</v>
      </c>
      <c r="L4" s="272"/>
      <c r="M4" s="272"/>
      <c r="N4" s="272"/>
    </row>
    <row r="5" spans="1:16" ht="44.25" customHeight="1" x14ac:dyDescent="0.2">
      <c r="A5" s="9" t="s">
        <v>3</v>
      </c>
      <c r="B5" s="78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56" t="s">
        <v>14</v>
      </c>
      <c r="N5" s="156" t="s">
        <v>7</v>
      </c>
    </row>
    <row r="6" spans="1:16" ht="20.100000000000001" customHeight="1" x14ac:dyDescent="0.2">
      <c r="A6" s="153" t="s">
        <v>15</v>
      </c>
      <c r="B6" s="153">
        <v>18</v>
      </c>
      <c r="C6" s="153">
        <v>7</v>
      </c>
      <c r="D6" s="236">
        <v>13</v>
      </c>
      <c r="E6" s="153">
        <f>B6+C6+D6</f>
        <v>38</v>
      </c>
      <c r="F6" s="153">
        <v>5</v>
      </c>
      <c r="G6" s="153">
        <v>7</v>
      </c>
      <c r="H6" s="153">
        <v>0</v>
      </c>
      <c r="I6" s="153">
        <v>0</v>
      </c>
      <c r="J6" s="153">
        <f>SUM(G6:I6)</f>
        <v>7</v>
      </c>
      <c r="K6" s="153">
        <v>20</v>
      </c>
      <c r="L6" s="153">
        <v>6</v>
      </c>
      <c r="M6" s="151">
        <v>10</v>
      </c>
      <c r="N6" s="151">
        <f>SUM(K6:M6)</f>
        <v>36</v>
      </c>
      <c r="O6" s="1">
        <f>E6+F6-J6-N6</f>
        <v>0</v>
      </c>
    </row>
    <row r="7" spans="1:16" ht="20.100000000000001" customHeight="1" x14ac:dyDescent="0.2">
      <c r="A7" s="153" t="s">
        <v>16</v>
      </c>
      <c r="B7" s="153">
        <v>0</v>
      </c>
      <c r="C7" s="153">
        <v>0</v>
      </c>
      <c r="D7" s="236">
        <v>3</v>
      </c>
      <c r="E7" s="153">
        <f>B7+C7+D7</f>
        <v>3</v>
      </c>
      <c r="F7" s="153">
        <v>0</v>
      </c>
      <c r="G7" s="153">
        <v>0</v>
      </c>
      <c r="H7" s="153">
        <v>0</v>
      </c>
      <c r="I7" s="153">
        <v>0</v>
      </c>
      <c r="J7" s="153">
        <f>SUM(G7:I7)</f>
        <v>0</v>
      </c>
      <c r="K7" s="153">
        <v>0</v>
      </c>
      <c r="L7" s="153">
        <v>0</v>
      </c>
      <c r="M7" s="151">
        <v>3</v>
      </c>
      <c r="N7" s="148">
        <f>SUM(K7:M7)</f>
        <v>3</v>
      </c>
      <c r="O7" s="1">
        <f t="shared" ref="O7:O9" si="0">E7+F7-J7-N7</f>
        <v>0</v>
      </c>
    </row>
    <row r="8" spans="1:16" ht="20.100000000000001" customHeight="1" x14ac:dyDescent="0.2">
      <c r="A8" s="153" t="s">
        <v>17</v>
      </c>
      <c r="B8" s="153">
        <v>363</v>
      </c>
      <c r="C8" s="153">
        <v>179</v>
      </c>
      <c r="D8" s="120">
        <v>217</v>
      </c>
      <c r="E8" s="153">
        <f>B8+C8+D8</f>
        <v>759</v>
      </c>
      <c r="F8" s="153">
        <v>102</v>
      </c>
      <c r="G8" s="153">
        <v>103</v>
      </c>
      <c r="H8" s="153">
        <v>1</v>
      </c>
      <c r="I8" s="153">
        <v>2</v>
      </c>
      <c r="J8" s="153">
        <f>SUM(G8:I8)</f>
        <v>106</v>
      </c>
      <c r="K8" s="153">
        <f>398+1</f>
        <v>399</v>
      </c>
      <c r="L8" s="153">
        <v>201</v>
      </c>
      <c r="M8" s="120">
        <v>155</v>
      </c>
      <c r="N8" s="144">
        <f>SUM(K8:M8)</f>
        <v>755</v>
      </c>
      <c r="O8" s="1">
        <f t="shared" si="0"/>
        <v>0</v>
      </c>
    </row>
    <row r="9" spans="1:16" ht="20.100000000000001" customHeight="1" x14ac:dyDescent="0.2">
      <c r="A9" s="15" t="s">
        <v>7</v>
      </c>
      <c r="B9" s="148">
        <f>SUM(B6:B8)</f>
        <v>381</v>
      </c>
      <c r="C9" s="148">
        <f>SUM(C6:C8)</f>
        <v>186</v>
      </c>
      <c r="D9" s="148">
        <f>SUM(D6:D8)</f>
        <v>233</v>
      </c>
      <c r="E9" s="153">
        <f>B9+C9+D9</f>
        <v>800</v>
      </c>
      <c r="F9" s="15">
        <f>SUM(F6:F8)</f>
        <v>107</v>
      </c>
      <c r="G9" s="15">
        <f>SUM(G6:G8)</f>
        <v>110</v>
      </c>
      <c r="H9" s="15">
        <f>SUM(H6:H8)</f>
        <v>1</v>
      </c>
      <c r="I9" s="15">
        <f>SUM(I6:I8)</f>
        <v>2</v>
      </c>
      <c r="J9" s="153">
        <f>SUM(G9:I9)</f>
        <v>113</v>
      </c>
      <c r="K9" s="15">
        <f>SUM(K6:K8)</f>
        <v>419</v>
      </c>
      <c r="L9" s="15">
        <f>SUM(L6:L8)</f>
        <v>207</v>
      </c>
      <c r="M9" s="15">
        <f>SUM(M6:M8)</f>
        <v>168</v>
      </c>
      <c r="N9" s="144">
        <f>SUM(N6:N8)</f>
        <v>794</v>
      </c>
      <c r="O9" s="1">
        <f t="shared" si="0"/>
        <v>0</v>
      </c>
    </row>
    <row r="10" spans="1:16" ht="20.25" customHeight="1" x14ac:dyDescent="0.2">
      <c r="A10" s="290" t="s">
        <v>18</v>
      </c>
      <c r="B10" s="290"/>
      <c r="C10" s="290"/>
      <c r="D10" s="290"/>
      <c r="E10" s="290"/>
      <c r="F10" s="290"/>
      <c r="G10" s="290"/>
      <c r="H10" s="290"/>
      <c r="I10" s="290"/>
      <c r="J10" s="290"/>
      <c r="K10" s="290"/>
      <c r="L10" s="290"/>
      <c r="M10" s="290"/>
      <c r="N10" s="291"/>
      <c r="O10" s="290"/>
      <c r="P10" s="290"/>
    </row>
    <row r="11" spans="1:16" ht="24.75" customHeight="1" x14ac:dyDescent="0.2">
      <c r="A11" s="276" t="s">
        <v>171</v>
      </c>
      <c r="B11" s="276"/>
      <c r="C11" s="276"/>
      <c r="D11" s="276"/>
      <c r="E11" s="276"/>
      <c r="F11" s="276"/>
      <c r="G11" s="276"/>
      <c r="H11" s="276"/>
      <c r="I11" s="276"/>
      <c r="J11" s="276"/>
      <c r="K11" s="276"/>
      <c r="L11" s="276"/>
      <c r="M11" s="276"/>
      <c r="N11" s="276"/>
      <c r="O11" s="276"/>
      <c r="P11" s="276"/>
    </row>
    <row r="12" spans="1:16" ht="24" customHeight="1" x14ac:dyDescent="0.2">
      <c r="A12" s="80"/>
      <c r="B12" s="292" t="s">
        <v>19</v>
      </c>
      <c r="C12" s="292"/>
      <c r="D12" s="292"/>
      <c r="E12" s="292"/>
      <c r="F12" s="292"/>
      <c r="G12" s="292" t="s">
        <v>20</v>
      </c>
      <c r="H12" s="292"/>
      <c r="I12" s="292"/>
      <c r="J12" s="292"/>
      <c r="K12" s="292"/>
      <c r="L12" s="292" t="s">
        <v>21</v>
      </c>
      <c r="M12" s="292"/>
      <c r="N12" s="292"/>
      <c r="O12" s="292"/>
      <c r="P12" s="292"/>
    </row>
    <row r="13" spans="1:16" ht="18.95" customHeight="1" x14ac:dyDescent="0.2">
      <c r="A13" s="81" t="s">
        <v>3</v>
      </c>
      <c r="B13" s="227" t="s">
        <v>175</v>
      </c>
      <c r="C13" s="118">
        <v>2021</v>
      </c>
      <c r="D13" s="118">
        <v>2022</v>
      </c>
      <c r="E13" s="118">
        <v>2023</v>
      </c>
      <c r="F13" s="151" t="s">
        <v>7</v>
      </c>
      <c r="G13" s="227" t="s">
        <v>175</v>
      </c>
      <c r="H13" s="118">
        <v>2021</v>
      </c>
      <c r="I13" s="118">
        <v>2022</v>
      </c>
      <c r="J13" s="118">
        <v>2023</v>
      </c>
      <c r="K13" s="151" t="s">
        <v>7</v>
      </c>
      <c r="L13" s="227" t="s">
        <v>175</v>
      </c>
      <c r="M13" s="118">
        <v>2021</v>
      </c>
      <c r="N13" s="118">
        <v>2022</v>
      </c>
      <c r="O13" s="118">
        <v>2023</v>
      </c>
      <c r="P13" s="151" t="s">
        <v>7</v>
      </c>
    </row>
    <row r="14" spans="1:16" ht="20.100000000000001" customHeight="1" x14ac:dyDescent="0.2">
      <c r="A14" s="19" t="s">
        <v>15</v>
      </c>
      <c r="B14" s="20">
        <v>4</v>
      </c>
      <c r="C14" s="77">
        <v>3</v>
      </c>
      <c r="D14" s="77">
        <v>6</v>
      </c>
      <c r="E14" s="65">
        <v>5</v>
      </c>
      <c r="F14" s="151">
        <f>SUM(B14:E14)</f>
        <v>18</v>
      </c>
      <c r="G14" s="21">
        <v>2</v>
      </c>
      <c r="H14" s="20">
        <v>4</v>
      </c>
      <c r="I14" s="5">
        <v>0</v>
      </c>
      <c r="J14" s="5">
        <v>1</v>
      </c>
      <c r="K14" s="155">
        <f>SUM(G14:J14)</f>
        <v>7</v>
      </c>
      <c r="L14" s="20">
        <v>9</v>
      </c>
      <c r="M14" s="5">
        <v>4</v>
      </c>
      <c r="N14" s="5">
        <v>0</v>
      </c>
      <c r="O14" s="67">
        <v>0</v>
      </c>
      <c r="P14" s="77">
        <f>SUM(L14:O14)</f>
        <v>13</v>
      </c>
    </row>
    <row r="15" spans="1:16" ht="20.100000000000001" customHeight="1" x14ac:dyDescent="0.2">
      <c r="A15" s="152" t="s">
        <v>16</v>
      </c>
      <c r="B15" s="23">
        <v>0</v>
      </c>
      <c r="C15" s="77">
        <v>0</v>
      </c>
      <c r="D15" s="77">
        <v>0</v>
      </c>
      <c r="E15" s="66">
        <v>0</v>
      </c>
      <c r="F15" s="151">
        <f>SUM(B15:E15)</f>
        <v>0</v>
      </c>
      <c r="G15" s="24">
        <v>0</v>
      </c>
      <c r="H15" s="23">
        <v>0</v>
      </c>
      <c r="I15" s="5">
        <v>0</v>
      </c>
      <c r="J15" s="5">
        <v>0</v>
      </c>
      <c r="K15" s="155">
        <f>SUM(G15:J15)</f>
        <v>0</v>
      </c>
      <c r="L15" s="23">
        <v>3</v>
      </c>
      <c r="M15" s="5">
        <v>0</v>
      </c>
      <c r="N15" s="5">
        <v>0</v>
      </c>
      <c r="O15" s="68">
        <v>0</v>
      </c>
      <c r="P15" s="77">
        <f>SUM(L15:O15)</f>
        <v>3</v>
      </c>
    </row>
    <row r="16" spans="1:16" ht="20.100000000000001" customHeight="1" x14ac:dyDescent="0.2">
      <c r="A16" s="152" t="s">
        <v>17</v>
      </c>
      <c r="B16" s="23">
        <v>122</v>
      </c>
      <c r="C16" s="77">
        <v>57</v>
      </c>
      <c r="D16" s="77">
        <v>112</v>
      </c>
      <c r="E16" s="66">
        <v>71</v>
      </c>
      <c r="F16" s="151">
        <f>SUM(B16:E16)</f>
        <v>362</v>
      </c>
      <c r="G16" s="24">
        <v>157</v>
      </c>
      <c r="H16" s="23">
        <v>11</v>
      </c>
      <c r="I16" s="5">
        <v>10</v>
      </c>
      <c r="J16" s="5">
        <v>1</v>
      </c>
      <c r="K16" s="155">
        <f>SUM(G16:J16)</f>
        <v>179</v>
      </c>
      <c r="L16" s="23">
        <v>180</v>
      </c>
      <c r="M16" s="5">
        <v>23</v>
      </c>
      <c r="N16" s="5">
        <v>13</v>
      </c>
      <c r="O16" s="68">
        <v>2</v>
      </c>
      <c r="P16" s="77">
        <f>SUM(L16:O16)</f>
        <v>218</v>
      </c>
    </row>
    <row r="17" spans="1:18" ht="20.100000000000001" customHeight="1" x14ac:dyDescent="0.2">
      <c r="A17" s="152" t="s">
        <v>7</v>
      </c>
      <c r="B17" s="23">
        <f>SUM(B14:B16)</f>
        <v>126</v>
      </c>
      <c r="C17" s="23">
        <f>SUM(C14:C16)</f>
        <v>60</v>
      </c>
      <c r="D17" s="23">
        <f>SUM(D14:D16)</f>
        <v>118</v>
      </c>
      <c r="E17" s="23">
        <f>SUM(E14:E16)</f>
        <v>76</v>
      </c>
      <c r="F17" s="151">
        <f>SUM(B17:E17)</f>
        <v>380</v>
      </c>
      <c r="G17" s="24">
        <f>SUM(G14:G16)</f>
        <v>159</v>
      </c>
      <c r="H17" s="24">
        <f>SUM(H14:H16)</f>
        <v>15</v>
      </c>
      <c r="I17" s="21">
        <f>SUM(I14:I16)</f>
        <v>10</v>
      </c>
      <c r="J17" s="21">
        <f>SUM(J14:J16)</f>
        <v>2</v>
      </c>
      <c r="K17" s="151">
        <f>SUM(G17:J17)</f>
        <v>186</v>
      </c>
      <c r="L17" s="24">
        <f>SUM(L14:L16)</f>
        <v>192</v>
      </c>
      <c r="M17" s="21">
        <f>SUM(M14:M16)</f>
        <v>27</v>
      </c>
      <c r="N17" s="21">
        <f>SUM(N14:N16)</f>
        <v>13</v>
      </c>
      <c r="O17" s="24">
        <f>SUM(O14:O16)</f>
        <v>2</v>
      </c>
      <c r="P17" s="77">
        <f>SUM(L17:O17)</f>
        <v>234</v>
      </c>
    </row>
    <row r="18" spans="1:18" ht="31.5" customHeight="1" x14ac:dyDescent="0.25">
      <c r="A18" s="266" t="s">
        <v>172</v>
      </c>
      <c r="B18" s="267"/>
      <c r="C18" s="268"/>
      <c r="D18" s="268"/>
      <c r="E18" s="267"/>
      <c r="F18" s="267"/>
      <c r="G18" s="267"/>
      <c r="H18" s="267"/>
      <c r="I18" s="267"/>
      <c r="J18" s="267"/>
      <c r="K18" s="267"/>
      <c r="L18" s="267"/>
      <c r="M18" s="267"/>
      <c r="N18" s="267"/>
      <c r="O18" s="267"/>
      <c r="P18" s="268"/>
    </row>
    <row r="19" spans="1:18" ht="36.75" customHeight="1" x14ac:dyDescent="0.2">
      <c r="A19" s="2"/>
      <c r="B19" s="244" t="s">
        <v>19</v>
      </c>
      <c r="C19" s="244"/>
      <c r="D19" s="244"/>
      <c r="E19" s="244"/>
      <c r="F19" s="244"/>
      <c r="G19" s="293" t="s">
        <v>20</v>
      </c>
      <c r="H19" s="293"/>
      <c r="I19" s="293"/>
      <c r="J19" s="293"/>
      <c r="K19" s="293"/>
      <c r="L19" s="294" t="s">
        <v>21</v>
      </c>
      <c r="M19" s="294"/>
      <c r="N19" s="294"/>
      <c r="O19" s="294"/>
      <c r="P19" s="294"/>
    </row>
    <row r="20" spans="1:18" ht="18.95" customHeight="1" x14ac:dyDescent="0.2">
      <c r="A20" s="9" t="s">
        <v>3</v>
      </c>
      <c r="B20" s="227" t="s">
        <v>175</v>
      </c>
      <c r="C20" s="118">
        <v>2021</v>
      </c>
      <c r="D20" s="118">
        <v>2022</v>
      </c>
      <c r="E20" s="118">
        <v>2023</v>
      </c>
      <c r="F20" s="151" t="s">
        <v>7</v>
      </c>
      <c r="G20" s="227" t="s">
        <v>175</v>
      </c>
      <c r="H20" s="118">
        <v>2021</v>
      </c>
      <c r="I20" s="118">
        <v>2022</v>
      </c>
      <c r="J20" s="118">
        <v>2023</v>
      </c>
      <c r="K20" s="151" t="s">
        <v>7</v>
      </c>
      <c r="L20" s="227" t="s">
        <v>175</v>
      </c>
      <c r="M20" s="118">
        <v>2021</v>
      </c>
      <c r="N20" s="118">
        <v>2022</v>
      </c>
      <c r="O20" s="118">
        <v>2023</v>
      </c>
      <c r="P20" s="151" t="s">
        <v>7</v>
      </c>
    </row>
    <row r="21" spans="1:18" ht="20.100000000000001" customHeight="1" x14ac:dyDescent="0.2">
      <c r="A21" s="153" t="s">
        <v>15</v>
      </c>
      <c r="B21" s="151">
        <v>6</v>
      </c>
      <c r="C21" s="151">
        <v>3</v>
      </c>
      <c r="D21" s="151">
        <v>6</v>
      </c>
      <c r="E21" s="151">
        <v>5</v>
      </c>
      <c r="F21" s="151">
        <f>SUM(B21:E21)</f>
        <v>20</v>
      </c>
      <c r="G21" s="151">
        <v>1</v>
      </c>
      <c r="H21" s="151">
        <v>4</v>
      </c>
      <c r="I21" s="151">
        <v>0</v>
      </c>
      <c r="J21" s="151">
        <v>1</v>
      </c>
      <c r="K21" s="151">
        <f>SUM(G21:J21)</f>
        <v>6</v>
      </c>
      <c r="L21" s="151">
        <v>6</v>
      </c>
      <c r="M21" s="151">
        <v>1</v>
      </c>
      <c r="N21" s="151">
        <v>0</v>
      </c>
      <c r="O21" s="151">
        <v>3</v>
      </c>
      <c r="P21" s="151">
        <f>SUM(L21:O21)</f>
        <v>10</v>
      </c>
    </row>
    <row r="22" spans="1:18" ht="20.100000000000001" customHeight="1" x14ac:dyDescent="0.2">
      <c r="A22" s="153" t="s">
        <v>16</v>
      </c>
      <c r="B22" s="151">
        <v>0</v>
      </c>
      <c r="C22" s="151">
        <v>0</v>
      </c>
      <c r="D22" s="151">
        <v>0</v>
      </c>
      <c r="E22" s="151">
        <v>0</v>
      </c>
      <c r="F22" s="151">
        <f>SUM(B22:E22)</f>
        <v>0</v>
      </c>
      <c r="G22" s="151">
        <v>0</v>
      </c>
      <c r="H22" s="151">
        <v>0</v>
      </c>
      <c r="I22" s="151">
        <v>0</v>
      </c>
      <c r="J22" s="151">
        <v>0</v>
      </c>
      <c r="K22" s="151">
        <f>SUM(G22:J22)</f>
        <v>0</v>
      </c>
      <c r="L22" s="151">
        <v>3</v>
      </c>
      <c r="M22" s="151">
        <v>0</v>
      </c>
      <c r="N22" s="181">
        <v>0</v>
      </c>
      <c r="O22" s="151">
        <v>0</v>
      </c>
      <c r="P22" s="151">
        <f>SUM(L22:O22)</f>
        <v>3</v>
      </c>
    </row>
    <row r="23" spans="1:18" ht="20.100000000000001" customHeight="1" x14ac:dyDescent="0.2">
      <c r="A23" s="153" t="s">
        <v>17</v>
      </c>
      <c r="B23" s="151">
        <v>122</v>
      </c>
      <c r="C23" s="151">
        <v>59</v>
      </c>
      <c r="D23" s="151">
        <v>110</v>
      </c>
      <c r="E23" s="151">
        <f>107+1</f>
        <v>108</v>
      </c>
      <c r="F23" s="151">
        <f>SUM(B23:E23)</f>
        <v>399</v>
      </c>
      <c r="G23" s="151">
        <v>173</v>
      </c>
      <c r="H23" s="151">
        <v>13</v>
      </c>
      <c r="I23" s="151">
        <v>12</v>
      </c>
      <c r="J23" s="151">
        <v>3</v>
      </c>
      <c r="K23" s="151">
        <f>SUM(G23:J23)</f>
        <v>201</v>
      </c>
      <c r="L23" s="151">
        <v>110</v>
      </c>
      <c r="M23" s="151">
        <v>12</v>
      </c>
      <c r="N23" s="151">
        <v>11</v>
      </c>
      <c r="O23" s="151">
        <v>22</v>
      </c>
      <c r="P23" s="151">
        <f>SUM(L23:O23)</f>
        <v>155</v>
      </c>
    </row>
    <row r="24" spans="1:18" ht="20.100000000000001" customHeight="1" x14ac:dyDescent="0.2">
      <c r="A24" s="15" t="s">
        <v>7</v>
      </c>
      <c r="B24" s="148">
        <f>SUM(B21:B23)</f>
        <v>128</v>
      </c>
      <c r="C24" s="148">
        <f>SUM(C21:C23)</f>
        <v>62</v>
      </c>
      <c r="D24" s="148">
        <f>SUM(D21:D23)</f>
        <v>116</v>
      </c>
      <c r="E24" s="148">
        <f>SUM(E21:E23)</f>
        <v>113</v>
      </c>
      <c r="F24" s="148">
        <f>SUM(B24:E24)</f>
        <v>419</v>
      </c>
      <c r="G24" s="148">
        <f>SUM(G21:G23)</f>
        <v>174</v>
      </c>
      <c r="H24" s="148">
        <f>SUM(H21:H23)</f>
        <v>17</v>
      </c>
      <c r="I24" s="148">
        <f>SUM(I21:I23)</f>
        <v>12</v>
      </c>
      <c r="J24" s="148">
        <f>SUM(J21:J23)</f>
        <v>4</v>
      </c>
      <c r="K24" s="148">
        <f>SUM(G24:J24)</f>
        <v>207</v>
      </c>
      <c r="L24" s="148">
        <f>SUM(L21:L23)</f>
        <v>119</v>
      </c>
      <c r="M24" s="148">
        <f>SUM(M21:M23)</f>
        <v>13</v>
      </c>
      <c r="N24" s="148">
        <f>SUM(N21:N23)</f>
        <v>11</v>
      </c>
      <c r="O24" s="186">
        <f>SUM(O21:O23)</f>
        <v>25</v>
      </c>
      <c r="P24" s="148">
        <f>SUM(P21:P23)</f>
        <v>168</v>
      </c>
    </row>
    <row r="25" spans="1:18" ht="113.25" customHeight="1" thickBot="1" x14ac:dyDescent="0.25">
      <c r="A25" s="295" t="s">
        <v>22</v>
      </c>
      <c r="B25" s="295"/>
      <c r="C25" s="295"/>
      <c r="D25" s="295"/>
      <c r="E25" s="149">
        <v>10</v>
      </c>
      <c r="F25" s="296" t="s">
        <v>23</v>
      </c>
      <c r="G25" s="296"/>
      <c r="H25" s="82"/>
      <c r="I25" s="250" t="s">
        <v>173</v>
      </c>
      <c r="J25" s="251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297" t="s">
        <v>24</v>
      </c>
      <c r="B26" s="297"/>
      <c r="C26" s="297"/>
      <c r="D26" s="88"/>
      <c r="E26" s="150" t="s">
        <v>25</v>
      </c>
      <c r="F26" s="89" t="s">
        <v>26</v>
      </c>
      <c r="G26" s="90" t="s">
        <v>27</v>
      </c>
      <c r="H26" s="37"/>
      <c r="I26" s="252"/>
      <c r="J26" s="252"/>
      <c r="K26" s="298"/>
      <c r="L26" s="91"/>
      <c r="M26" s="92"/>
      <c r="N26" s="299"/>
      <c r="O26" s="39"/>
      <c r="P26" s="93"/>
    </row>
    <row r="27" spans="1:18" ht="20.100000000000001" customHeight="1" thickTop="1" thickBot="1" x14ac:dyDescent="0.25">
      <c r="A27" s="297"/>
      <c r="B27" s="297"/>
      <c r="C27" s="297"/>
      <c r="D27" s="94" t="s">
        <v>156</v>
      </c>
      <c r="E27" s="95">
        <v>14</v>
      </c>
      <c r="F27" s="96">
        <v>3</v>
      </c>
      <c r="G27" s="96">
        <v>4</v>
      </c>
      <c r="H27" s="37"/>
      <c r="I27" s="252"/>
      <c r="J27" s="252"/>
      <c r="K27" s="298"/>
      <c r="L27" s="97"/>
      <c r="M27" s="98"/>
      <c r="N27" s="299"/>
      <c r="O27" s="39"/>
      <c r="P27" s="93"/>
    </row>
    <row r="28" spans="1:18" ht="20.100000000000001" customHeight="1" thickTop="1" thickBot="1" x14ac:dyDescent="0.25">
      <c r="A28" s="297"/>
      <c r="B28" s="297"/>
      <c r="C28" s="297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297"/>
      <c r="B29" s="297"/>
      <c r="C29" s="297"/>
      <c r="D29" s="94"/>
      <c r="E29" s="95"/>
      <c r="F29" s="99"/>
      <c r="G29" s="99"/>
      <c r="H29" s="37"/>
      <c r="I29" s="264" t="s">
        <v>174</v>
      </c>
      <c r="J29" s="264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297"/>
      <c r="B30" s="297"/>
      <c r="C30" s="297"/>
      <c r="D30" s="94"/>
      <c r="E30" s="95"/>
      <c r="F30" s="99"/>
      <c r="G30" s="99"/>
      <c r="H30" s="37"/>
      <c r="I30" s="265"/>
      <c r="J30" s="265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297"/>
      <c r="B31" s="297"/>
      <c r="C31" s="297"/>
      <c r="D31" s="94"/>
      <c r="E31" s="95"/>
      <c r="F31" s="99"/>
      <c r="G31" s="99"/>
      <c r="H31" s="37"/>
      <c r="I31" s="265"/>
      <c r="J31" s="265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297"/>
      <c r="B32" s="297"/>
      <c r="C32" s="297"/>
      <c r="D32" s="94"/>
      <c r="E32" s="95"/>
      <c r="F32" s="99"/>
      <c r="G32" s="99"/>
      <c r="H32" s="37"/>
      <c r="I32" s="265"/>
      <c r="J32" s="265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297"/>
      <c r="B33" s="297"/>
      <c r="C33" s="297"/>
      <c r="D33" s="94"/>
      <c r="E33" s="95"/>
      <c r="F33" s="99"/>
      <c r="G33" s="99"/>
      <c r="H33" s="37"/>
      <c r="I33" s="265"/>
      <c r="J33" s="265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297"/>
      <c r="B34" s="297"/>
      <c r="C34" s="297"/>
      <c r="D34" s="94"/>
      <c r="E34" s="95"/>
      <c r="F34" s="99"/>
      <c r="G34" s="99"/>
      <c r="H34" s="37"/>
      <c r="I34" s="265"/>
      <c r="J34" s="265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297"/>
      <c r="B35" s="297"/>
      <c r="C35" s="297"/>
      <c r="D35" s="94"/>
      <c r="E35" s="109"/>
      <c r="F35" s="99"/>
      <c r="G35" s="99"/>
      <c r="H35" s="37"/>
      <c r="I35" s="265"/>
      <c r="J35" s="265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297"/>
      <c r="B36" s="297"/>
      <c r="C36" s="297"/>
      <c r="D36" s="94"/>
      <c r="E36" s="110"/>
      <c r="F36" s="99"/>
      <c r="G36" s="99"/>
      <c r="H36" s="37"/>
      <c r="I36" s="265"/>
      <c r="J36" s="265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297"/>
      <c r="B37" s="297"/>
      <c r="C37" s="297"/>
      <c r="D37" s="111" t="s">
        <v>7</v>
      </c>
      <c r="E37" s="112">
        <f>SUM(E27:E36)</f>
        <v>14</v>
      </c>
      <c r="F37" s="112">
        <f>SUM(F27:F36)</f>
        <v>3</v>
      </c>
      <c r="G37" s="112">
        <f>SUM(G27:G36)</f>
        <v>4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R38"/>
  <sheetViews>
    <sheetView view="pageBreakPreview" zoomScaleNormal="100" zoomScaleSheetLayoutView="100" workbookViewId="0">
      <selection activeCell="A3" sqref="A3"/>
    </sheetView>
  </sheetViews>
  <sheetFormatPr defaultColWidth="9.140625" defaultRowHeight="9.75" x14ac:dyDescent="0.2"/>
  <cols>
    <col min="1" max="1" width="18.42578125" style="1" customWidth="1"/>
    <col min="2" max="2" width="11.57031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69" t="s">
        <v>104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</row>
    <row r="2" spans="1:16" ht="29.25" customHeight="1" x14ac:dyDescent="0.2">
      <c r="A2" s="269" t="s">
        <v>166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</row>
    <row r="3" spans="1:16" ht="22.5" customHeight="1" x14ac:dyDescent="0.2">
      <c r="A3" s="2"/>
      <c r="B3" s="289" t="s">
        <v>0</v>
      </c>
      <c r="C3" s="289"/>
      <c r="D3" s="3"/>
      <c r="E3" s="3"/>
      <c r="F3" s="3"/>
      <c r="G3" s="3"/>
      <c r="H3" s="76" t="s">
        <v>1</v>
      </c>
      <c r="I3" s="117">
        <v>6</v>
      </c>
      <c r="J3" s="6"/>
      <c r="K3" s="4" t="s">
        <v>2</v>
      </c>
      <c r="L3" s="141">
        <v>4</v>
      </c>
      <c r="M3" s="2"/>
      <c r="N3" s="2"/>
      <c r="O3" s="2"/>
      <c r="P3" s="2"/>
    </row>
    <row r="4" spans="1:16" ht="51" customHeight="1" x14ac:dyDescent="0.2">
      <c r="A4" s="2"/>
      <c r="B4" s="272" t="s">
        <v>167</v>
      </c>
      <c r="C4" s="272"/>
      <c r="D4" s="272"/>
      <c r="E4" s="272"/>
      <c r="F4" s="227" t="s">
        <v>168</v>
      </c>
      <c r="G4" s="273" t="s">
        <v>169</v>
      </c>
      <c r="H4" s="274"/>
      <c r="I4" s="274"/>
      <c r="J4" s="274"/>
      <c r="K4" s="272" t="s">
        <v>170</v>
      </c>
      <c r="L4" s="272"/>
      <c r="M4" s="272"/>
      <c r="N4" s="272"/>
    </row>
    <row r="5" spans="1:16" ht="44.25" customHeight="1" x14ac:dyDescent="0.2">
      <c r="A5" s="9" t="s">
        <v>3</v>
      </c>
      <c r="B5" s="78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56" t="s">
        <v>14</v>
      </c>
      <c r="N5" s="156" t="s">
        <v>7</v>
      </c>
    </row>
    <row r="6" spans="1:16" ht="20.100000000000001" customHeight="1" x14ac:dyDescent="0.2">
      <c r="A6" s="153" t="s">
        <v>15</v>
      </c>
      <c r="B6" s="153">
        <v>9</v>
      </c>
      <c r="C6" s="153">
        <v>31</v>
      </c>
      <c r="D6" s="236">
        <v>23</v>
      </c>
      <c r="E6" s="153">
        <f>B6+C6+D6</f>
        <v>63</v>
      </c>
      <c r="F6" s="153">
        <v>4</v>
      </c>
      <c r="G6" s="153">
        <v>8</v>
      </c>
      <c r="H6" s="153">
        <v>0</v>
      </c>
      <c r="I6" s="153">
        <v>0</v>
      </c>
      <c r="J6" s="153">
        <f>SUM(G6:I6)</f>
        <v>8</v>
      </c>
      <c r="K6" s="153">
        <v>10</v>
      </c>
      <c r="L6" s="153">
        <v>24</v>
      </c>
      <c r="M6" s="151">
        <v>25</v>
      </c>
      <c r="N6" s="151">
        <f>SUM(K6:M6)</f>
        <v>59</v>
      </c>
      <c r="O6" s="1">
        <f>E6+F6-J6-N6</f>
        <v>0</v>
      </c>
    </row>
    <row r="7" spans="1:16" ht="20.100000000000001" customHeight="1" x14ac:dyDescent="0.2">
      <c r="A7" s="153" t="s">
        <v>16</v>
      </c>
      <c r="B7" s="153">
        <v>8</v>
      </c>
      <c r="C7" s="153">
        <v>6</v>
      </c>
      <c r="D7" s="236">
        <v>7</v>
      </c>
      <c r="E7" s="153">
        <f>B7+C7+D7</f>
        <v>21</v>
      </c>
      <c r="F7" s="153">
        <v>1</v>
      </c>
      <c r="G7" s="153">
        <v>2</v>
      </c>
      <c r="H7" s="153">
        <v>0</v>
      </c>
      <c r="I7" s="153">
        <v>0</v>
      </c>
      <c r="J7" s="153">
        <f>SUM(G7:I7)</f>
        <v>2</v>
      </c>
      <c r="K7" s="153">
        <v>9</v>
      </c>
      <c r="L7" s="153">
        <v>5</v>
      </c>
      <c r="M7" s="151">
        <v>6</v>
      </c>
      <c r="N7" s="148">
        <f>SUM(K7:M7)</f>
        <v>20</v>
      </c>
      <c r="O7" s="1">
        <f t="shared" ref="O7:O9" si="0">E7+F7-J7-N7</f>
        <v>0</v>
      </c>
    </row>
    <row r="8" spans="1:16" ht="20.100000000000001" customHeight="1" x14ac:dyDescent="0.2">
      <c r="A8" s="153" t="s">
        <v>17</v>
      </c>
      <c r="B8" s="153">
        <v>125</v>
      </c>
      <c r="C8" s="153">
        <v>273</v>
      </c>
      <c r="D8" s="120">
        <v>248</v>
      </c>
      <c r="E8" s="153">
        <f>B8+C8+D8</f>
        <v>646</v>
      </c>
      <c r="F8" s="153">
        <v>94</v>
      </c>
      <c r="G8" s="153">
        <v>93</v>
      </c>
      <c r="H8" s="153">
        <v>5</v>
      </c>
      <c r="I8" s="153">
        <v>0</v>
      </c>
      <c r="J8" s="153">
        <f>SUM(G8:I8)</f>
        <v>98</v>
      </c>
      <c r="K8" s="153">
        <v>164</v>
      </c>
      <c r="L8" s="153">
        <v>238</v>
      </c>
      <c r="M8" s="120">
        <v>240</v>
      </c>
      <c r="N8" s="144">
        <f>SUM(K8:M8)</f>
        <v>642</v>
      </c>
      <c r="O8" s="1">
        <f t="shared" si="0"/>
        <v>0</v>
      </c>
    </row>
    <row r="9" spans="1:16" ht="20.100000000000001" customHeight="1" x14ac:dyDescent="0.2">
      <c r="A9" s="15" t="s">
        <v>7</v>
      </c>
      <c r="B9" s="148">
        <f>SUM(B6:B8)</f>
        <v>142</v>
      </c>
      <c r="C9" s="148">
        <f>SUM(C6:C8)</f>
        <v>310</v>
      </c>
      <c r="D9" s="148">
        <f>SUM(D6:D8)</f>
        <v>278</v>
      </c>
      <c r="E9" s="153">
        <f>B9+C9+D9</f>
        <v>730</v>
      </c>
      <c r="F9" s="15">
        <f>SUM(F6:F8)</f>
        <v>99</v>
      </c>
      <c r="G9" s="15">
        <f>SUM(G6:G8)</f>
        <v>103</v>
      </c>
      <c r="H9" s="15">
        <f>SUM(H6:H8)</f>
        <v>5</v>
      </c>
      <c r="I9" s="15">
        <f>SUM(I6:I8)</f>
        <v>0</v>
      </c>
      <c r="J9" s="153">
        <f>SUM(G9:I9)</f>
        <v>108</v>
      </c>
      <c r="K9" s="15">
        <f>SUM(K6:K8)</f>
        <v>183</v>
      </c>
      <c r="L9" s="15">
        <f>SUM(L6:L8)</f>
        <v>267</v>
      </c>
      <c r="M9" s="15">
        <f>SUM(M6:M8)</f>
        <v>271</v>
      </c>
      <c r="N9" s="144">
        <f>SUM(N6:N8)</f>
        <v>721</v>
      </c>
      <c r="O9" s="1">
        <f t="shared" si="0"/>
        <v>0</v>
      </c>
    </row>
    <row r="10" spans="1:16" ht="20.25" customHeight="1" x14ac:dyDescent="0.2">
      <c r="A10" s="290" t="s">
        <v>18</v>
      </c>
      <c r="B10" s="290"/>
      <c r="C10" s="290"/>
      <c r="D10" s="290"/>
      <c r="E10" s="290"/>
      <c r="F10" s="290"/>
      <c r="G10" s="290"/>
      <c r="H10" s="290"/>
      <c r="I10" s="290"/>
      <c r="J10" s="290"/>
      <c r="K10" s="290"/>
      <c r="L10" s="290"/>
      <c r="M10" s="290"/>
      <c r="N10" s="291"/>
      <c r="O10" s="290"/>
      <c r="P10" s="290"/>
    </row>
    <row r="11" spans="1:16" ht="24.75" customHeight="1" x14ac:dyDescent="0.2">
      <c r="A11" s="276" t="s">
        <v>171</v>
      </c>
      <c r="B11" s="276"/>
      <c r="C11" s="276"/>
      <c r="D11" s="276"/>
      <c r="E11" s="276"/>
      <c r="F11" s="276"/>
      <c r="G11" s="276"/>
      <c r="H11" s="276"/>
      <c r="I11" s="276"/>
      <c r="J11" s="276"/>
      <c r="K11" s="276"/>
      <c r="L11" s="276"/>
      <c r="M11" s="276"/>
      <c r="N11" s="276"/>
      <c r="O11" s="276"/>
      <c r="P11" s="276"/>
    </row>
    <row r="12" spans="1:16" ht="24" customHeight="1" x14ac:dyDescent="0.2">
      <c r="A12" s="80"/>
      <c r="B12" s="292" t="s">
        <v>19</v>
      </c>
      <c r="C12" s="292"/>
      <c r="D12" s="292"/>
      <c r="E12" s="292"/>
      <c r="F12" s="292"/>
      <c r="G12" s="292" t="s">
        <v>20</v>
      </c>
      <c r="H12" s="292"/>
      <c r="I12" s="292"/>
      <c r="J12" s="292"/>
      <c r="K12" s="292"/>
      <c r="L12" s="292" t="s">
        <v>21</v>
      </c>
      <c r="M12" s="292"/>
      <c r="N12" s="292"/>
      <c r="O12" s="292"/>
      <c r="P12" s="292"/>
    </row>
    <row r="13" spans="1:16" ht="18.95" customHeight="1" x14ac:dyDescent="0.2">
      <c r="A13" s="81" t="s">
        <v>3</v>
      </c>
      <c r="B13" s="227" t="s">
        <v>175</v>
      </c>
      <c r="C13" s="118">
        <v>2021</v>
      </c>
      <c r="D13" s="118">
        <v>2022</v>
      </c>
      <c r="E13" s="118">
        <v>2023</v>
      </c>
      <c r="F13" s="151" t="s">
        <v>7</v>
      </c>
      <c r="G13" s="227" t="s">
        <v>175</v>
      </c>
      <c r="H13" s="118">
        <v>2021</v>
      </c>
      <c r="I13" s="118">
        <v>2022</v>
      </c>
      <c r="J13" s="118">
        <v>2023</v>
      </c>
      <c r="K13" s="151" t="s">
        <v>7</v>
      </c>
      <c r="L13" s="227" t="s">
        <v>175</v>
      </c>
      <c r="M13" s="118">
        <v>2021</v>
      </c>
      <c r="N13" s="118">
        <v>2022</v>
      </c>
      <c r="O13" s="118">
        <v>2023</v>
      </c>
      <c r="P13" s="151" t="s">
        <v>7</v>
      </c>
    </row>
    <row r="14" spans="1:16" ht="20.100000000000001" customHeight="1" x14ac:dyDescent="0.2">
      <c r="A14" s="19" t="s">
        <v>15</v>
      </c>
      <c r="B14" s="20">
        <v>1</v>
      </c>
      <c r="C14" s="77">
        <v>0</v>
      </c>
      <c r="D14" s="77">
        <v>3</v>
      </c>
      <c r="E14" s="65">
        <v>5</v>
      </c>
      <c r="F14" s="151">
        <f>SUM(B14:E14)</f>
        <v>9</v>
      </c>
      <c r="G14" s="21">
        <v>4</v>
      </c>
      <c r="H14" s="20">
        <v>6</v>
      </c>
      <c r="I14" s="5">
        <v>20</v>
      </c>
      <c r="J14" s="5">
        <v>1</v>
      </c>
      <c r="K14" s="155">
        <f>SUM(G14:J14)</f>
        <v>31</v>
      </c>
      <c r="L14" s="20">
        <v>11</v>
      </c>
      <c r="M14" s="5">
        <v>11</v>
      </c>
      <c r="N14" s="5">
        <v>0</v>
      </c>
      <c r="O14" s="67">
        <v>1</v>
      </c>
      <c r="P14" s="77">
        <f>SUM(L14:O14)</f>
        <v>23</v>
      </c>
    </row>
    <row r="15" spans="1:16" ht="20.100000000000001" customHeight="1" x14ac:dyDescent="0.2">
      <c r="A15" s="152" t="s">
        <v>16</v>
      </c>
      <c r="B15" s="23">
        <v>1</v>
      </c>
      <c r="C15" s="77">
        <v>0</v>
      </c>
      <c r="D15" s="77">
        <v>0</v>
      </c>
      <c r="E15" s="66">
        <v>7</v>
      </c>
      <c r="F15" s="151">
        <f>SUM(B15:E15)</f>
        <v>8</v>
      </c>
      <c r="G15" s="24">
        <v>0</v>
      </c>
      <c r="H15" s="23">
        <v>4</v>
      </c>
      <c r="I15" s="5">
        <v>2</v>
      </c>
      <c r="J15" s="5">
        <v>0</v>
      </c>
      <c r="K15" s="155">
        <f>SUM(G15:J15)</f>
        <v>6</v>
      </c>
      <c r="L15" s="23">
        <v>5</v>
      </c>
      <c r="M15" s="5">
        <v>2</v>
      </c>
      <c r="N15" s="5">
        <v>0</v>
      </c>
      <c r="O15" s="68">
        <v>0</v>
      </c>
      <c r="P15" s="77">
        <f>SUM(L15:O15)</f>
        <v>7</v>
      </c>
    </row>
    <row r="16" spans="1:16" ht="20.100000000000001" customHeight="1" x14ac:dyDescent="0.2">
      <c r="A16" s="152" t="s">
        <v>17</v>
      </c>
      <c r="B16" s="23">
        <v>20</v>
      </c>
      <c r="C16" s="77">
        <v>0</v>
      </c>
      <c r="D16" s="77">
        <v>18</v>
      </c>
      <c r="E16" s="66">
        <v>87</v>
      </c>
      <c r="F16" s="151">
        <f>SUM(B16:E16)</f>
        <v>125</v>
      </c>
      <c r="G16" s="24">
        <v>53</v>
      </c>
      <c r="H16" s="23">
        <v>59</v>
      </c>
      <c r="I16" s="5">
        <v>157</v>
      </c>
      <c r="J16" s="5">
        <v>4</v>
      </c>
      <c r="K16" s="155">
        <f>SUM(G16:J16)</f>
        <v>273</v>
      </c>
      <c r="L16" s="23">
        <v>146</v>
      </c>
      <c r="M16" s="5">
        <v>89</v>
      </c>
      <c r="N16" s="5">
        <v>1</v>
      </c>
      <c r="O16" s="68">
        <v>12</v>
      </c>
      <c r="P16" s="77">
        <f>SUM(L16:O16)</f>
        <v>248</v>
      </c>
    </row>
    <row r="17" spans="1:18" ht="20.100000000000001" customHeight="1" x14ac:dyDescent="0.2">
      <c r="A17" s="152" t="s">
        <v>7</v>
      </c>
      <c r="B17" s="23">
        <f>SUM(B14:B16)</f>
        <v>22</v>
      </c>
      <c r="C17" s="23">
        <f>SUM(C14:C16)</f>
        <v>0</v>
      </c>
      <c r="D17" s="23">
        <f>SUM(D14:D16)</f>
        <v>21</v>
      </c>
      <c r="E17" s="23">
        <f>SUM(E14:E16)</f>
        <v>99</v>
      </c>
      <c r="F17" s="151">
        <f>SUM(B17:E17)</f>
        <v>142</v>
      </c>
      <c r="G17" s="24">
        <f>SUM(G14:G16)</f>
        <v>57</v>
      </c>
      <c r="H17" s="24">
        <f>SUM(H14:H16)</f>
        <v>69</v>
      </c>
      <c r="I17" s="21">
        <f>SUM(I14:I16)</f>
        <v>179</v>
      </c>
      <c r="J17" s="21">
        <f>SUM(J14:J16)</f>
        <v>5</v>
      </c>
      <c r="K17" s="151">
        <f>SUM(G17:J17)</f>
        <v>310</v>
      </c>
      <c r="L17" s="24">
        <f>SUM(L14:L16)</f>
        <v>162</v>
      </c>
      <c r="M17" s="21">
        <f>SUM(M14:M16)</f>
        <v>102</v>
      </c>
      <c r="N17" s="21">
        <f>SUM(N14:N16)</f>
        <v>1</v>
      </c>
      <c r="O17" s="24">
        <f>SUM(O14:O16)</f>
        <v>13</v>
      </c>
      <c r="P17" s="77">
        <f>SUM(L17:O17)</f>
        <v>278</v>
      </c>
    </row>
    <row r="18" spans="1:18" ht="31.5" customHeight="1" x14ac:dyDescent="0.25">
      <c r="A18" s="266" t="s">
        <v>172</v>
      </c>
      <c r="B18" s="267"/>
      <c r="C18" s="268"/>
      <c r="D18" s="268"/>
      <c r="E18" s="267"/>
      <c r="F18" s="267"/>
      <c r="G18" s="267"/>
      <c r="H18" s="267"/>
      <c r="I18" s="267"/>
      <c r="J18" s="267"/>
      <c r="K18" s="267"/>
      <c r="L18" s="267"/>
      <c r="M18" s="267"/>
      <c r="N18" s="267"/>
      <c r="O18" s="267"/>
      <c r="P18" s="268"/>
    </row>
    <row r="19" spans="1:18" ht="36.75" customHeight="1" x14ac:dyDescent="0.2">
      <c r="A19" s="2"/>
      <c r="B19" s="244" t="s">
        <v>19</v>
      </c>
      <c r="C19" s="244"/>
      <c r="D19" s="244"/>
      <c r="E19" s="244"/>
      <c r="F19" s="244"/>
      <c r="G19" s="293" t="s">
        <v>20</v>
      </c>
      <c r="H19" s="293"/>
      <c r="I19" s="293"/>
      <c r="J19" s="293"/>
      <c r="K19" s="293"/>
      <c r="L19" s="294" t="s">
        <v>21</v>
      </c>
      <c r="M19" s="294"/>
      <c r="N19" s="294"/>
      <c r="O19" s="294"/>
      <c r="P19" s="294"/>
    </row>
    <row r="20" spans="1:18" ht="18.95" customHeight="1" x14ac:dyDescent="0.2">
      <c r="A20" s="9" t="s">
        <v>3</v>
      </c>
      <c r="B20" s="227" t="s">
        <v>175</v>
      </c>
      <c r="C20" s="118">
        <v>2021</v>
      </c>
      <c r="D20" s="118">
        <v>2022</v>
      </c>
      <c r="E20" s="118">
        <v>2023</v>
      </c>
      <c r="F20" s="151" t="s">
        <v>7</v>
      </c>
      <c r="G20" s="227" t="s">
        <v>175</v>
      </c>
      <c r="H20" s="118">
        <v>2021</v>
      </c>
      <c r="I20" s="118">
        <v>2022</v>
      </c>
      <c r="J20" s="118">
        <v>2023</v>
      </c>
      <c r="K20" s="151" t="s">
        <v>7</v>
      </c>
      <c r="L20" s="227" t="s">
        <v>175</v>
      </c>
      <c r="M20" s="118">
        <v>2021</v>
      </c>
      <c r="N20" s="118">
        <v>2022</v>
      </c>
      <c r="O20" s="118">
        <v>2023</v>
      </c>
      <c r="P20" s="151" t="s">
        <v>7</v>
      </c>
    </row>
    <row r="21" spans="1:18" ht="20.100000000000001" customHeight="1" x14ac:dyDescent="0.2">
      <c r="A21" s="153" t="s">
        <v>15</v>
      </c>
      <c r="B21" s="151">
        <v>2</v>
      </c>
      <c r="C21" s="151">
        <v>0</v>
      </c>
      <c r="D21" s="151">
        <v>0</v>
      </c>
      <c r="E21" s="151">
        <v>8</v>
      </c>
      <c r="F21" s="151">
        <f>SUM(B21:E21)</f>
        <v>10</v>
      </c>
      <c r="G21" s="151">
        <v>2</v>
      </c>
      <c r="H21" s="151">
        <v>6</v>
      </c>
      <c r="I21" s="151">
        <v>16</v>
      </c>
      <c r="J21" s="151">
        <v>0</v>
      </c>
      <c r="K21" s="151">
        <f>SUM(G21:J21)</f>
        <v>24</v>
      </c>
      <c r="L21" s="151">
        <v>7</v>
      </c>
      <c r="M21" s="151">
        <v>11</v>
      </c>
      <c r="N21" s="151">
        <v>6</v>
      </c>
      <c r="O21" s="151">
        <v>1</v>
      </c>
      <c r="P21" s="151">
        <f>SUM(L21:O21)</f>
        <v>25</v>
      </c>
    </row>
    <row r="22" spans="1:18" ht="20.100000000000001" customHeight="1" x14ac:dyDescent="0.2">
      <c r="A22" s="153" t="s">
        <v>16</v>
      </c>
      <c r="B22" s="151">
        <v>1</v>
      </c>
      <c r="C22" s="151">
        <v>0</v>
      </c>
      <c r="D22" s="151">
        <v>0</v>
      </c>
      <c r="E22" s="151">
        <v>8</v>
      </c>
      <c r="F22" s="151">
        <f>SUM(B22:E22)</f>
        <v>9</v>
      </c>
      <c r="G22" s="151">
        <v>0</v>
      </c>
      <c r="H22" s="151">
        <v>4</v>
      </c>
      <c r="I22" s="151">
        <v>1</v>
      </c>
      <c r="J22" s="151">
        <v>0</v>
      </c>
      <c r="K22" s="151">
        <f>SUM(G22:J22)</f>
        <v>5</v>
      </c>
      <c r="L22" s="151">
        <v>3</v>
      </c>
      <c r="M22" s="151">
        <v>2</v>
      </c>
      <c r="N22" s="181">
        <v>1</v>
      </c>
      <c r="O22" s="151">
        <v>0</v>
      </c>
      <c r="P22" s="151">
        <f>SUM(L22:O22)</f>
        <v>6</v>
      </c>
    </row>
    <row r="23" spans="1:18" ht="20.100000000000001" customHeight="1" x14ac:dyDescent="0.2">
      <c r="A23" s="153" t="s">
        <v>17</v>
      </c>
      <c r="B23" s="151">
        <v>24</v>
      </c>
      <c r="C23" s="151">
        <v>5</v>
      </c>
      <c r="D23" s="151">
        <v>0</v>
      </c>
      <c r="E23" s="151">
        <v>135</v>
      </c>
      <c r="F23" s="151">
        <f>SUM(B23:E23)</f>
        <v>164</v>
      </c>
      <c r="G23" s="151">
        <v>32</v>
      </c>
      <c r="H23" s="151">
        <v>37</v>
      </c>
      <c r="I23" s="151">
        <v>152</v>
      </c>
      <c r="J23" s="151">
        <v>17</v>
      </c>
      <c r="K23" s="151">
        <f>SUM(G23:J23)</f>
        <v>238</v>
      </c>
      <c r="L23" s="151">
        <v>105</v>
      </c>
      <c r="M23" s="151">
        <v>95</v>
      </c>
      <c r="N23" s="151">
        <v>23</v>
      </c>
      <c r="O23" s="151">
        <v>17</v>
      </c>
      <c r="P23" s="151">
        <f>SUM(L23:O23)</f>
        <v>240</v>
      </c>
    </row>
    <row r="24" spans="1:18" ht="20.100000000000001" customHeight="1" x14ac:dyDescent="0.2">
      <c r="A24" s="15" t="s">
        <v>7</v>
      </c>
      <c r="B24" s="148">
        <f>SUM(B21:B23)</f>
        <v>27</v>
      </c>
      <c r="C24" s="148">
        <f>SUM(C21:C23)</f>
        <v>5</v>
      </c>
      <c r="D24" s="148">
        <f>SUM(D21:D23)</f>
        <v>0</v>
      </c>
      <c r="E24" s="148">
        <f>SUM(E21:E23)</f>
        <v>151</v>
      </c>
      <c r="F24" s="148">
        <f>SUM(B24:E24)</f>
        <v>183</v>
      </c>
      <c r="G24" s="148">
        <f>SUM(G21:G23)</f>
        <v>34</v>
      </c>
      <c r="H24" s="148">
        <f>SUM(H21:H23)</f>
        <v>47</v>
      </c>
      <c r="I24" s="148">
        <f>SUM(I21:I23)</f>
        <v>169</v>
      </c>
      <c r="J24" s="148">
        <f>SUM(J21:J23)</f>
        <v>17</v>
      </c>
      <c r="K24" s="148">
        <f>SUM(G24:J24)</f>
        <v>267</v>
      </c>
      <c r="L24" s="148">
        <f>SUM(L21:L23)</f>
        <v>115</v>
      </c>
      <c r="M24" s="148">
        <f>SUM(M21:M23)</f>
        <v>108</v>
      </c>
      <c r="N24" s="148">
        <f>SUM(N21:N23)</f>
        <v>30</v>
      </c>
      <c r="O24" s="186">
        <f>SUM(O21:O23)</f>
        <v>18</v>
      </c>
      <c r="P24" s="148">
        <f>SUM(P21:P23)</f>
        <v>271</v>
      </c>
    </row>
    <row r="25" spans="1:18" ht="113.25" customHeight="1" thickBot="1" x14ac:dyDescent="0.25">
      <c r="A25" s="295" t="s">
        <v>22</v>
      </c>
      <c r="B25" s="295"/>
      <c r="C25" s="295"/>
      <c r="D25" s="295"/>
      <c r="E25" s="149"/>
      <c r="F25" s="296" t="s">
        <v>23</v>
      </c>
      <c r="G25" s="296"/>
      <c r="H25" s="82"/>
      <c r="I25" s="250" t="s">
        <v>173</v>
      </c>
      <c r="J25" s="251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297" t="s">
        <v>24</v>
      </c>
      <c r="B26" s="297"/>
      <c r="C26" s="297"/>
      <c r="D26" s="88"/>
      <c r="E26" s="150" t="s">
        <v>25</v>
      </c>
      <c r="F26" s="89" t="s">
        <v>26</v>
      </c>
      <c r="G26" s="90" t="s">
        <v>27</v>
      </c>
      <c r="H26" s="37"/>
      <c r="I26" s="252"/>
      <c r="J26" s="252"/>
      <c r="K26" s="298"/>
      <c r="L26" s="91"/>
      <c r="M26" s="92"/>
      <c r="N26" s="299"/>
      <c r="O26" s="39"/>
      <c r="P26" s="93"/>
    </row>
    <row r="27" spans="1:18" ht="20.100000000000001" customHeight="1" thickTop="1" thickBot="1" x14ac:dyDescent="0.25">
      <c r="A27" s="297"/>
      <c r="B27" s="297"/>
      <c r="C27" s="297"/>
      <c r="D27" s="94"/>
      <c r="E27" s="95"/>
      <c r="F27" s="96"/>
      <c r="G27" s="96"/>
      <c r="H27" s="37"/>
      <c r="I27" s="252"/>
      <c r="J27" s="252"/>
      <c r="K27" s="298"/>
      <c r="L27" s="97"/>
      <c r="M27" s="98"/>
      <c r="N27" s="299"/>
      <c r="O27" s="39"/>
      <c r="P27" s="93"/>
    </row>
    <row r="28" spans="1:18" ht="20.100000000000001" customHeight="1" thickTop="1" thickBot="1" x14ac:dyDescent="0.25">
      <c r="A28" s="297"/>
      <c r="B28" s="297"/>
      <c r="C28" s="297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297"/>
      <c r="B29" s="297"/>
      <c r="C29" s="297"/>
      <c r="D29" s="94"/>
      <c r="E29" s="95"/>
      <c r="F29" s="99"/>
      <c r="G29" s="99"/>
      <c r="H29" s="37"/>
      <c r="I29" s="264" t="s">
        <v>174</v>
      </c>
      <c r="J29" s="264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297"/>
      <c r="B30" s="297"/>
      <c r="C30" s="297"/>
      <c r="D30" s="94"/>
      <c r="E30" s="95"/>
      <c r="F30" s="99"/>
      <c r="G30" s="99"/>
      <c r="H30" s="37"/>
      <c r="I30" s="265"/>
      <c r="J30" s="265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297"/>
      <c r="B31" s="297"/>
      <c r="C31" s="297"/>
      <c r="D31" s="94"/>
      <c r="E31" s="95"/>
      <c r="F31" s="99"/>
      <c r="G31" s="99"/>
      <c r="H31" s="37"/>
      <c r="I31" s="265"/>
      <c r="J31" s="265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297"/>
      <c r="B32" s="297"/>
      <c r="C32" s="297"/>
      <c r="D32" s="94"/>
      <c r="E32" s="95"/>
      <c r="F32" s="99"/>
      <c r="G32" s="99"/>
      <c r="H32" s="37"/>
      <c r="I32" s="265"/>
      <c r="J32" s="265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297"/>
      <c r="B33" s="297"/>
      <c r="C33" s="297"/>
      <c r="D33" s="94"/>
      <c r="E33" s="95"/>
      <c r="F33" s="99"/>
      <c r="G33" s="99"/>
      <c r="H33" s="37"/>
      <c r="I33" s="265"/>
      <c r="J33" s="265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297"/>
      <c r="B34" s="297"/>
      <c r="C34" s="297"/>
      <c r="D34" s="94"/>
      <c r="E34" s="95"/>
      <c r="F34" s="99"/>
      <c r="G34" s="99"/>
      <c r="H34" s="37"/>
      <c r="I34" s="265"/>
      <c r="J34" s="265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297"/>
      <c r="B35" s="297"/>
      <c r="C35" s="297"/>
      <c r="D35" s="94"/>
      <c r="E35" s="109"/>
      <c r="F35" s="99"/>
      <c r="G35" s="99"/>
      <c r="H35" s="37"/>
      <c r="I35" s="265"/>
      <c r="J35" s="265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297"/>
      <c r="B36" s="297"/>
      <c r="C36" s="297"/>
      <c r="D36" s="94"/>
      <c r="E36" s="110"/>
      <c r="F36" s="99"/>
      <c r="G36" s="99"/>
      <c r="H36" s="37"/>
      <c r="I36" s="265"/>
      <c r="J36" s="265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297"/>
      <c r="B37" s="297"/>
      <c r="C37" s="297"/>
      <c r="D37" s="111" t="s">
        <v>7</v>
      </c>
      <c r="E37" s="112">
        <f>SUM(E27:E36)</f>
        <v>0</v>
      </c>
      <c r="F37" s="112">
        <f>SUM(F27:F36)</f>
        <v>0</v>
      </c>
      <c r="G37" s="112">
        <f>SUM(G27:G36)</f>
        <v>0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R38"/>
  <sheetViews>
    <sheetView view="pageBreakPreview" zoomScaleNormal="100" zoomScaleSheetLayoutView="100" workbookViewId="0">
      <selection activeCell="A3" sqref="A3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69" t="s">
        <v>112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</row>
    <row r="2" spans="1:16" ht="29.25" customHeight="1" x14ac:dyDescent="0.2">
      <c r="A2" s="269" t="s">
        <v>166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</row>
    <row r="3" spans="1:16" ht="22.5" customHeight="1" x14ac:dyDescent="0.2">
      <c r="A3" s="2"/>
      <c r="B3" s="289" t="s">
        <v>0</v>
      </c>
      <c r="C3" s="289"/>
      <c r="D3" s="3"/>
      <c r="E3" s="3"/>
      <c r="F3" s="3"/>
      <c r="G3" s="3"/>
      <c r="H3" s="76" t="s">
        <v>1</v>
      </c>
      <c r="I3" s="117">
        <v>4</v>
      </c>
      <c r="J3" s="6"/>
      <c r="K3" s="4" t="s">
        <v>2</v>
      </c>
      <c r="L3" s="141">
        <v>3</v>
      </c>
      <c r="M3" s="2"/>
      <c r="N3" s="2"/>
      <c r="O3" s="2"/>
      <c r="P3" s="2"/>
    </row>
    <row r="4" spans="1:16" ht="51" customHeight="1" x14ac:dyDescent="0.2">
      <c r="A4" s="2"/>
      <c r="B4" s="272" t="s">
        <v>167</v>
      </c>
      <c r="C4" s="272"/>
      <c r="D4" s="272"/>
      <c r="E4" s="272"/>
      <c r="F4" s="227" t="s">
        <v>168</v>
      </c>
      <c r="G4" s="273" t="s">
        <v>169</v>
      </c>
      <c r="H4" s="274"/>
      <c r="I4" s="274"/>
      <c r="J4" s="274"/>
      <c r="K4" s="272" t="s">
        <v>170</v>
      </c>
      <c r="L4" s="272"/>
      <c r="M4" s="272"/>
      <c r="N4" s="272"/>
    </row>
    <row r="5" spans="1:16" ht="44.25" customHeight="1" x14ac:dyDescent="0.2">
      <c r="A5" s="9" t="s">
        <v>3</v>
      </c>
      <c r="B5" s="78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56" t="s">
        <v>14</v>
      </c>
      <c r="N5" s="156" t="s">
        <v>7</v>
      </c>
    </row>
    <row r="6" spans="1:16" ht="20.100000000000001" customHeight="1" x14ac:dyDescent="0.2">
      <c r="A6" s="153" t="s">
        <v>15</v>
      </c>
      <c r="B6" s="153">
        <v>46</v>
      </c>
      <c r="C6" s="153">
        <v>4</v>
      </c>
      <c r="D6" s="236">
        <v>29</v>
      </c>
      <c r="E6" s="153">
        <f>B6+C6+D6</f>
        <v>79</v>
      </c>
      <c r="F6" s="153">
        <v>8</v>
      </c>
      <c r="G6" s="153">
        <v>6</v>
      </c>
      <c r="H6" s="153">
        <v>0</v>
      </c>
      <c r="I6" s="153">
        <v>0</v>
      </c>
      <c r="J6" s="153">
        <f>SUM(G6:I6)</f>
        <v>6</v>
      </c>
      <c r="K6" s="153">
        <v>30</v>
      </c>
      <c r="L6" s="153">
        <v>22</v>
      </c>
      <c r="M6" s="151">
        <v>29</v>
      </c>
      <c r="N6" s="151">
        <f>SUM(K6:M6)</f>
        <v>81</v>
      </c>
      <c r="O6" s="1">
        <f>E6+F6-J6-N6</f>
        <v>0</v>
      </c>
    </row>
    <row r="7" spans="1:16" ht="20.100000000000001" customHeight="1" x14ac:dyDescent="0.2">
      <c r="A7" s="153" t="s">
        <v>16</v>
      </c>
      <c r="B7" s="153">
        <v>1</v>
      </c>
      <c r="C7" s="153">
        <v>0</v>
      </c>
      <c r="D7" s="236">
        <v>1</v>
      </c>
      <c r="E7" s="153">
        <f>B7+C7+D7</f>
        <v>2</v>
      </c>
      <c r="F7" s="153">
        <v>1</v>
      </c>
      <c r="G7" s="153">
        <v>0</v>
      </c>
      <c r="H7" s="153">
        <v>0</v>
      </c>
      <c r="I7" s="153">
        <v>0</v>
      </c>
      <c r="J7" s="153">
        <f>SUM(G7:I7)</f>
        <v>0</v>
      </c>
      <c r="K7" s="153">
        <v>2</v>
      </c>
      <c r="L7" s="153">
        <v>0</v>
      </c>
      <c r="M7" s="151">
        <v>1</v>
      </c>
      <c r="N7" s="148">
        <f>SUM(K7:M7)</f>
        <v>3</v>
      </c>
      <c r="O7" s="1">
        <f t="shared" ref="O7:O9" si="0">E7+F7-J7-N7</f>
        <v>0</v>
      </c>
    </row>
    <row r="8" spans="1:16" ht="20.100000000000001" customHeight="1" x14ac:dyDescent="0.2">
      <c r="A8" s="153" t="s">
        <v>17</v>
      </c>
      <c r="B8" s="153">
        <v>136</v>
      </c>
      <c r="C8" s="153">
        <v>33</v>
      </c>
      <c r="D8" s="120">
        <v>158</v>
      </c>
      <c r="E8" s="153">
        <f>B8+C8+D8</f>
        <v>327</v>
      </c>
      <c r="F8" s="153">
        <v>44</v>
      </c>
      <c r="G8" s="153">
        <v>61</v>
      </c>
      <c r="H8" s="153">
        <v>0</v>
      </c>
      <c r="I8" s="153">
        <v>0</v>
      </c>
      <c r="J8" s="153">
        <f>SUM(G8:I8)</f>
        <v>61</v>
      </c>
      <c r="K8" s="153">
        <v>140</v>
      </c>
      <c r="L8" s="153">
        <v>53</v>
      </c>
      <c r="M8" s="120">
        <v>117</v>
      </c>
      <c r="N8" s="144">
        <f>SUM(K8:M8)</f>
        <v>310</v>
      </c>
      <c r="O8" s="1">
        <f t="shared" si="0"/>
        <v>0</v>
      </c>
    </row>
    <row r="9" spans="1:16" ht="20.100000000000001" customHeight="1" x14ac:dyDescent="0.2">
      <c r="A9" s="15" t="s">
        <v>7</v>
      </c>
      <c r="B9" s="148">
        <f>SUM(B6:B8)</f>
        <v>183</v>
      </c>
      <c r="C9" s="148">
        <f>SUM(C6:C8)</f>
        <v>37</v>
      </c>
      <c r="D9" s="148">
        <f>SUM(D6:D8)</f>
        <v>188</v>
      </c>
      <c r="E9" s="153">
        <f>B9+C9+D9</f>
        <v>408</v>
      </c>
      <c r="F9" s="15">
        <f>SUM(F6:F8)</f>
        <v>53</v>
      </c>
      <c r="G9" s="15">
        <f>SUM(G6:G8)</f>
        <v>67</v>
      </c>
      <c r="H9" s="15">
        <f>SUM(H6:H8)</f>
        <v>0</v>
      </c>
      <c r="I9" s="15">
        <f>SUM(I6:I8)</f>
        <v>0</v>
      </c>
      <c r="J9" s="153">
        <f>SUM(G9:I9)</f>
        <v>67</v>
      </c>
      <c r="K9" s="15">
        <f>SUM(K6:K8)</f>
        <v>172</v>
      </c>
      <c r="L9" s="15">
        <f>SUM(L6:L8)</f>
        <v>75</v>
      </c>
      <c r="M9" s="15">
        <f>SUM(M6:M8)</f>
        <v>147</v>
      </c>
      <c r="N9" s="144">
        <f>SUM(N6:N8)</f>
        <v>394</v>
      </c>
      <c r="O9" s="1">
        <f t="shared" si="0"/>
        <v>0</v>
      </c>
    </row>
    <row r="10" spans="1:16" ht="20.25" customHeight="1" x14ac:dyDescent="0.2">
      <c r="A10" s="290" t="s">
        <v>18</v>
      </c>
      <c r="B10" s="290"/>
      <c r="C10" s="290"/>
      <c r="D10" s="290"/>
      <c r="E10" s="290"/>
      <c r="F10" s="290"/>
      <c r="G10" s="290"/>
      <c r="H10" s="290"/>
      <c r="I10" s="290"/>
      <c r="J10" s="290"/>
      <c r="K10" s="290"/>
      <c r="L10" s="290"/>
      <c r="M10" s="290"/>
      <c r="N10" s="291"/>
      <c r="O10" s="290"/>
      <c r="P10" s="290"/>
    </row>
    <row r="11" spans="1:16" ht="24.75" customHeight="1" x14ac:dyDescent="0.2">
      <c r="A11" s="276" t="s">
        <v>171</v>
      </c>
      <c r="B11" s="276"/>
      <c r="C11" s="276"/>
      <c r="D11" s="276"/>
      <c r="E11" s="276"/>
      <c r="F11" s="276"/>
      <c r="G11" s="276"/>
      <c r="H11" s="276"/>
      <c r="I11" s="276"/>
      <c r="J11" s="276"/>
      <c r="K11" s="276"/>
      <c r="L11" s="276"/>
      <c r="M11" s="276"/>
      <c r="N11" s="276"/>
      <c r="O11" s="276"/>
      <c r="P11" s="276"/>
    </row>
    <row r="12" spans="1:16" ht="24" customHeight="1" x14ac:dyDescent="0.2">
      <c r="A12" s="80"/>
      <c r="B12" s="292" t="s">
        <v>19</v>
      </c>
      <c r="C12" s="292"/>
      <c r="D12" s="292"/>
      <c r="E12" s="292"/>
      <c r="F12" s="292"/>
      <c r="G12" s="292" t="s">
        <v>20</v>
      </c>
      <c r="H12" s="292"/>
      <c r="I12" s="292"/>
      <c r="J12" s="292"/>
      <c r="K12" s="292"/>
      <c r="L12" s="292" t="s">
        <v>21</v>
      </c>
      <c r="M12" s="292"/>
      <c r="N12" s="292"/>
      <c r="O12" s="292"/>
      <c r="P12" s="292"/>
    </row>
    <row r="13" spans="1:16" ht="18.95" customHeight="1" x14ac:dyDescent="0.2">
      <c r="A13" s="81" t="s">
        <v>3</v>
      </c>
      <c r="B13" s="227" t="s">
        <v>175</v>
      </c>
      <c r="C13" s="118">
        <v>2021</v>
      </c>
      <c r="D13" s="118">
        <v>2022</v>
      </c>
      <c r="E13" s="118">
        <v>2023</v>
      </c>
      <c r="F13" s="151" t="s">
        <v>7</v>
      </c>
      <c r="G13" s="227" t="s">
        <v>175</v>
      </c>
      <c r="H13" s="118">
        <v>2021</v>
      </c>
      <c r="I13" s="118">
        <v>2022</v>
      </c>
      <c r="J13" s="118">
        <v>2023</v>
      </c>
      <c r="K13" s="151" t="s">
        <v>7</v>
      </c>
      <c r="L13" s="227" t="s">
        <v>175</v>
      </c>
      <c r="M13" s="118">
        <v>2021</v>
      </c>
      <c r="N13" s="118">
        <v>2022</v>
      </c>
      <c r="O13" s="118">
        <v>2023</v>
      </c>
      <c r="P13" s="151" t="s">
        <v>7</v>
      </c>
    </row>
    <row r="14" spans="1:16" ht="20.100000000000001" customHeight="1" x14ac:dyDescent="0.2">
      <c r="A14" s="19" t="s">
        <v>15</v>
      </c>
      <c r="B14" s="20">
        <v>1</v>
      </c>
      <c r="C14" s="77">
        <v>1</v>
      </c>
      <c r="D14" s="77">
        <v>20</v>
      </c>
      <c r="E14" s="65">
        <v>24</v>
      </c>
      <c r="F14" s="151">
        <f>SUM(B14:E14)</f>
        <v>46</v>
      </c>
      <c r="G14" s="21">
        <v>0</v>
      </c>
      <c r="H14" s="20">
        <v>0</v>
      </c>
      <c r="I14" s="5">
        <v>1</v>
      </c>
      <c r="J14" s="5">
        <v>3</v>
      </c>
      <c r="K14" s="155">
        <f>SUM(G14:J14)</f>
        <v>4</v>
      </c>
      <c r="L14" s="20">
        <v>10</v>
      </c>
      <c r="M14" s="5">
        <v>10</v>
      </c>
      <c r="N14" s="5">
        <v>9</v>
      </c>
      <c r="O14" s="67">
        <v>0</v>
      </c>
      <c r="P14" s="77">
        <f>SUM(L14:O14)</f>
        <v>29</v>
      </c>
    </row>
    <row r="15" spans="1:16" ht="20.100000000000001" customHeight="1" x14ac:dyDescent="0.2">
      <c r="A15" s="152" t="s">
        <v>16</v>
      </c>
      <c r="B15" s="23">
        <v>0</v>
      </c>
      <c r="C15" s="77">
        <v>0</v>
      </c>
      <c r="D15" s="77">
        <v>0</v>
      </c>
      <c r="E15" s="66">
        <v>1</v>
      </c>
      <c r="F15" s="151">
        <f>SUM(B15:E15)</f>
        <v>1</v>
      </c>
      <c r="G15" s="24">
        <v>0</v>
      </c>
      <c r="H15" s="23">
        <v>0</v>
      </c>
      <c r="I15" s="5">
        <v>0</v>
      </c>
      <c r="J15" s="5">
        <v>0</v>
      </c>
      <c r="K15" s="155">
        <f>SUM(G15:J15)</f>
        <v>0</v>
      </c>
      <c r="L15" s="23">
        <v>0</v>
      </c>
      <c r="M15" s="5">
        <v>1</v>
      </c>
      <c r="N15" s="5">
        <v>0</v>
      </c>
      <c r="O15" s="68">
        <v>0</v>
      </c>
      <c r="P15" s="77">
        <f>SUM(L15:O15)</f>
        <v>1</v>
      </c>
    </row>
    <row r="16" spans="1:16" ht="20.100000000000001" customHeight="1" x14ac:dyDescent="0.2">
      <c r="A16" s="152" t="s">
        <v>17</v>
      </c>
      <c r="B16" s="23">
        <v>41</v>
      </c>
      <c r="C16" s="77">
        <v>2</v>
      </c>
      <c r="D16" s="77">
        <v>45</v>
      </c>
      <c r="E16" s="66">
        <v>48</v>
      </c>
      <c r="F16" s="151">
        <f>SUM(B16:E16)</f>
        <v>136</v>
      </c>
      <c r="G16" s="24">
        <v>6</v>
      </c>
      <c r="H16" s="23">
        <v>9</v>
      </c>
      <c r="I16" s="5">
        <v>17</v>
      </c>
      <c r="J16" s="5">
        <v>1</v>
      </c>
      <c r="K16" s="155">
        <f>SUM(G16:J16)</f>
        <v>33</v>
      </c>
      <c r="L16" s="23">
        <v>40</v>
      </c>
      <c r="M16" s="5">
        <v>92</v>
      </c>
      <c r="N16" s="5">
        <v>24</v>
      </c>
      <c r="O16" s="68">
        <v>2</v>
      </c>
      <c r="P16" s="77">
        <f>SUM(L16:O16)</f>
        <v>158</v>
      </c>
    </row>
    <row r="17" spans="1:18" ht="20.100000000000001" customHeight="1" x14ac:dyDescent="0.2">
      <c r="A17" s="152" t="s">
        <v>7</v>
      </c>
      <c r="B17" s="23">
        <f>SUM(B14:B16)</f>
        <v>42</v>
      </c>
      <c r="C17" s="23">
        <f>SUM(C14:C16)</f>
        <v>3</v>
      </c>
      <c r="D17" s="23">
        <f>SUM(D14:D16)</f>
        <v>65</v>
      </c>
      <c r="E17" s="23">
        <f>SUM(E14:E16)</f>
        <v>73</v>
      </c>
      <c r="F17" s="151">
        <f>SUM(B17:E17)</f>
        <v>183</v>
      </c>
      <c r="G17" s="24">
        <f>SUM(G14:G16)</f>
        <v>6</v>
      </c>
      <c r="H17" s="24">
        <f>SUM(H14:H16)</f>
        <v>9</v>
      </c>
      <c r="I17" s="21">
        <f>SUM(I14:I16)</f>
        <v>18</v>
      </c>
      <c r="J17" s="21">
        <f>SUM(J14:J16)</f>
        <v>4</v>
      </c>
      <c r="K17" s="151">
        <f>SUM(G17:J17)</f>
        <v>37</v>
      </c>
      <c r="L17" s="24">
        <f>SUM(L14:L16)</f>
        <v>50</v>
      </c>
      <c r="M17" s="21">
        <f>SUM(M14:M16)</f>
        <v>103</v>
      </c>
      <c r="N17" s="21">
        <f>SUM(N14:N16)</f>
        <v>33</v>
      </c>
      <c r="O17" s="24">
        <f>SUM(O14:O16)</f>
        <v>2</v>
      </c>
      <c r="P17" s="77">
        <f>SUM(L17:O17)</f>
        <v>188</v>
      </c>
    </row>
    <row r="18" spans="1:18" ht="31.5" customHeight="1" x14ac:dyDescent="0.25">
      <c r="A18" s="266" t="s">
        <v>172</v>
      </c>
      <c r="B18" s="267"/>
      <c r="C18" s="268"/>
      <c r="D18" s="268"/>
      <c r="E18" s="267"/>
      <c r="F18" s="267"/>
      <c r="G18" s="267"/>
      <c r="H18" s="267"/>
      <c r="I18" s="267"/>
      <c r="J18" s="267"/>
      <c r="K18" s="267"/>
      <c r="L18" s="267"/>
      <c r="M18" s="267"/>
      <c r="N18" s="267"/>
      <c r="O18" s="267"/>
      <c r="P18" s="268"/>
    </row>
    <row r="19" spans="1:18" ht="36.75" customHeight="1" x14ac:dyDescent="0.2">
      <c r="A19" s="2"/>
      <c r="B19" s="244" t="s">
        <v>19</v>
      </c>
      <c r="C19" s="244"/>
      <c r="D19" s="244"/>
      <c r="E19" s="244"/>
      <c r="F19" s="244"/>
      <c r="G19" s="293" t="s">
        <v>20</v>
      </c>
      <c r="H19" s="293"/>
      <c r="I19" s="293"/>
      <c r="J19" s="293"/>
      <c r="K19" s="293"/>
      <c r="L19" s="294" t="s">
        <v>21</v>
      </c>
      <c r="M19" s="294"/>
      <c r="N19" s="294"/>
      <c r="O19" s="294"/>
      <c r="P19" s="294"/>
    </row>
    <row r="20" spans="1:18" ht="18.95" customHeight="1" x14ac:dyDescent="0.2">
      <c r="A20" s="9" t="s">
        <v>3</v>
      </c>
      <c r="B20" s="227" t="s">
        <v>175</v>
      </c>
      <c r="C20" s="118">
        <v>2021</v>
      </c>
      <c r="D20" s="118">
        <v>2022</v>
      </c>
      <c r="E20" s="118">
        <v>2023</v>
      </c>
      <c r="F20" s="151" t="s">
        <v>7</v>
      </c>
      <c r="G20" s="227" t="s">
        <v>175</v>
      </c>
      <c r="H20" s="118">
        <v>2021</v>
      </c>
      <c r="I20" s="118">
        <v>2022</v>
      </c>
      <c r="J20" s="118">
        <v>2023</v>
      </c>
      <c r="K20" s="151" t="s">
        <v>7</v>
      </c>
      <c r="L20" s="227" t="s">
        <v>175</v>
      </c>
      <c r="M20" s="118">
        <v>2021</v>
      </c>
      <c r="N20" s="118">
        <v>2022</v>
      </c>
      <c r="O20" s="118">
        <v>2023</v>
      </c>
      <c r="P20" s="151" t="s">
        <v>7</v>
      </c>
    </row>
    <row r="21" spans="1:18" ht="20.100000000000001" customHeight="1" x14ac:dyDescent="0.2">
      <c r="A21" s="153" t="s">
        <v>15</v>
      </c>
      <c r="B21" s="151">
        <v>1</v>
      </c>
      <c r="C21" s="151">
        <v>1</v>
      </c>
      <c r="D21" s="151">
        <v>1</v>
      </c>
      <c r="E21" s="151">
        <v>27</v>
      </c>
      <c r="F21" s="151">
        <f>SUM(B21:E21)</f>
        <v>30</v>
      </c>
      <c r="G21" s="151">
        <v>0</v>
      </c>
      <c r="H21" s="151">
        <v>0</v>
      </c>
      <c r="I21" s="151">
        <v>2</v>
      </c>
      <c r="J21" s="151">
        <v>22</v>
      </c>
      <c r="K21" s="151">
        <f>SUM(G21:J21)</f>
        <v>24</v>
      </c>
      <c r="L21" s="151">
        <v>5</v>
      </c>
      <c r="M21" s="151">
        <v>10</v>
      </c>
      <c r="N21" s="151">
        <v>9</v>
      </c>
      <c r="O21" s="151">
        <v>5</v>
      </c>
      <c r="P21" s="151">
        <f>SUM(L21:O21)</f>
        <v>29</v>
      </c>
    </row>
    <row r="22" spans="1:18" ht="20.100000000000001" customHeight="1" x14ac:dyDescent="0.2">
      <c r="A22" s="153" t="s">
        <v>16</v>
      </c>
      <c r="B22" s="151">
        <v>0</v>
      </c>
      <c r="C22" s="151">
        <v>0</v>
      </c>
      <c r="D22" s="151">
        <v>0</v>
      </c>
      <c r="E22" s="151">
        <v>2</v>
      </c>
      <c r="F22" s="151">
        <f>SUM(B22:E22)</f>
        <v>2</v>
      </c>
      <c r="G22" s="151">
        <v>0</v>
      </c>
      <c r="H22" s="151">
        <v>0</v>
      </c>
      <c r="I22" s="151">
        <v>0</v>
      </c>
      <c r="J22" s="151">
        <v>0</v>
      </c>
      <c r="K22" s="151">
        <f>SUM(G22:J22)</f>
        <v>0</v>
      </c>
      <c r="L22" s="151">
        <v>0</v>
      </c>
      <c r="M22" s="151">
        <v>1</v>
      </c>
      <c r="N22" s="181">
        <v>0</v>
      </c>
      <c r="O22" s="151">
        <v>0</v>
      </c>
      <c r="P22" s="151">
        <f>SUM(L22:O22)</f>
        <v>1</v>
      </c>
    </row>
    <row r="23" spans="1:18" ht="20.100000000000001" customHeight="1" x14ac:dyDescent="0.2">
      <c r="A23" s="153" t="s">
        <v>17</v>
      </c>
      <c r="B23" s="151">
        <v>42</v>
      </c>
      <c r="C23" s="151">
        <v>3</v>
      </c>
      <c r="D23" s="151">
        <v>19</v>
      </c>
      <c r="E23" s="151">
        <v>76</v>
      </c>
      <c r="F23" s="151">
        <f>SUM(B23:E23)</f>
        <v>140</v>
      </c>
      <c r="G23" s="151">
        <v>3</v>
      </c>
      <c r="H23" s="151">
        <v>5</v>
      </c>
      <c r="I23" s="151">
        <v>10</v>
      </c>
      <c r="J23" s="151">
        <v>53</v>
      </c>
      <c r="K23" s="151">
        <f>SUM(G23:J23)</f>
        <v>71</v>
      </c>
      <c r="L23" s="151">
        <v>27</v>
      </c>
      <c r="M23" s="151">
        <v>66</v>
      </c>
      <c r="N23" s="151">
        <v>22</v>
      </c>
      <c r="O23" s="151">
        <v>2</v>
      </c>
      <c r="P23" s="151">
        <f>SUM(L23:O23)</f>
        <v>117</v>
      </c>
    </row>
    <row r="24" spans="1:18" ht="20.100000000000001" customHeight="1" x14ac:dyDescent="0.2">
      <c r="A24" s="15" t="s">
        <v>7</v>
      </c>
      <c r="B24" s="148">
        <f>SUM(B21:B23)</f>
        <v>43</v>
      </c>
      <c r="C24" s="148">
        <f>SUM(C21:C23)</f>
        <v>4</v>
      </c>
      <c r="D24" s="148">
        <f>SUM(D21:D23)</f>
        <v>20</v>
      </c>
      <c r="E24" s="148">
        <f>SUM(E21:E23)</f>
        <v>105</v>
      </c>
      <c r="F24" s="148">
        <f>SUM(B24:E24)</f>
        <v>172</v>
      </c>
      <c r="G24" s="148">
        <f>SUM(G21:G23)</f>
        <v>3</v>
      </c>
      <c r="H24" s="148">
        <f>SUM(H21:H23)</f>
        <v>5</v>
      </c>
      <c r="I24" s="148">
        <f>SUM(I21:I23)</f>
        <v>12</v>
      </c>
      <c r="J24" s="148">
        <f>SUM(J21:J23)</f>
        <v>75</v>
      </c>
      <c r="K24" s="148">
        <f>SUM(G24:J24)</f>
        <v>95</v>
      </c>
      <c r="L24" s="148">
        <f>SUM(L21:L23)</f>
        <v>32</v>
      </c>
      <c r="M24" s="148">
        <f>SUM(M21:M23)</f>
        <v>77</v>
      </c>
      <c r="N24" s="148">
        <f>SUM(N21:N23)</f>
        <v>31</v>
      </c>
      <c r="O24" s="186">
        <f>SUM(O21:O23)</f>
        <v>7</v>
      </c>
      <c r="P24" s="148">
        <f>SUM(P21:P23)</f>
        <v>147</v>
      </c>
    </row>
    <row r="25" spans="1:18" ht="113.25" customHeight="1" thickBot="1" x14ac:dyDescent="0.25">
      <c r="A25" s="295" t="s">
        <v>22</v>
      </c>
      <c r="B25" s="295"/>
      <c r="C25" s="295"/>
      <c r="D25" s="295"/>
      <c r="E25" s="149"/>
      <c r="F25" s="296" t="s">
        <v>23</v>
      </c>
      <c r="G25" s="296"/>
      <c r="H25" s="82"/>
      <c r="I25" s="250" t="s">
        <v>173</v>
      </c>
      <c r="J25" s="251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297" t="s">
        <v>24</v>
      </c>
      <c r="B26" s="297"/>
      <c r="C26" s="297"/>
      <c r="D26" s="88"/>
      <c r="E26" s="150" t="s">
        <v>25</v>
      </c>
      <c r="F26" s="89" t="s">
        <v>26</v>
      </c>
      <c r="G26" s="90" t="s">
        <v>27</v>
      </c>
      <c r="H26" s="37"/>
      <c r="I26" s="252"/>
      <c r="J26" s="252"/>
      <c r="K26" s="298"/>
      <c r="L26" s="91"/>
      <c r="M26" s="92"/>
      <c r="N26" s="299"/>
      <c r="O26" s="39"/>
      <c r="P26" s="93"/>
    </row>
    <row r="27" spans="1:18" ht="20.100000000000001" customHeight="1" thickTop="1" thickBot="1" x14ac:dyDescent="0.25">
      <c r="A27" s="297"/>
      <c r="B27" s="297"/>
      <c r="C27" s="297"/>
      <c r="D27" s="94"/>
      <c r="E27" s="95"/>
      <c r="F27" s="96"/>
      <c r="G27" s="96"/>
      <c r="H27" s="37"/>
      <c r="I27" s="252"/>
      <c r="J27" s="252"/>
      <c r="K27" s="298"/>
      <c r="L27" s="97"/>
      <c r="M27" s="98"/>
      <c r="N27" s="299"/>
      <c r="O27" s="39"/>
      <c r="P27" s="93"/>
    </row>
    <row r="28" spans="1:18" ht="20.100000000000001" customHeight="1" thickTop="1" thickBot="1" x14ac:dyDescent="0.25">
      <c r="A28" s="297"/>
      <c r="B28" s="297"/>
      <c r="C28" s="297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297"/>
      <c r="B29" s="297"/>
      <c r="C29" s="297"/>
      <c r="D29" s="94"/>
      <c r="E29" s="95"/>
      <c r="F29" s="99"/>
      <c r="G29" s="99"/>
      <c r="H29" s="37"/>
      <c r="I29" s="264" t="s">
        <v>174</v>
      </c>
      <c r="J29" s="264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297"/>
      <c r="B30" s="297"/>
      <c r="C30" s="297"/>
      <c r="D30" s="94"/>
      <c r="E30" s="95"/>
      <c r="F30" s="99"/>
      <c r="G30" s="99"/>
      <c r="H30" s="37"/>
      <c r="I30" s="265"/>
      <c r="J30" s="265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297"/>
      <c r="B31" s="297"/>
      <c r="C31" s="297"/>
      <c r="D31" s="94"/>
      <c r="E31" s="95"/>
      <c r="F31" s="99"/>
      <c r="G31" s="99"/>
      <c r="H31" s="37"/>
      <c r="I31" s="265"/>
      <c r="J31" s="265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297"/>
      <c r="B32" s="297"/>
      <c r="C32" s="297"/>
      <c r="D32" s="94"/>
      <c r="E32" s="95"/>
      <c r="F32" s="99"/>
      <c r="G32" s="99"/>
      <c r="H32" s="37"/>
      <c r="I32" s="265"/>
      <c r="J32" s="265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297"/>
      <c r="B33" s="297"/>
      <c r="C33" s="297"/>
      <c r="D33" s="94"/>
      <c r="E33" s="95"/>
      <c r="F33" s="99"/>
      <c r="G33" s="99"/>
      <c r="H33" s="37"/>
      <c r="I33" s="265"/>
      <c r="J33" s="265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297"/>
      <c r="B34" s="297"/>
      <c r="C34" s="297"/>
      <c r="D34" s="94"/>
      <c r="E34" s="95"/>
      <c r="F34" s="99"/>
      <c r="G34" s="99"/>
      <c r="H34" s="37"/>
      <c r="I34" s="265"/>
      <c r="J34" s="265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297"/>
      <c r="B35" s="297"/>
      <c r="C35" s="297"/>
      <c r="D35" s="94"/>
      <c r="E35" s="109"/>
      <c r="F35" s="99"/>
      <c r="G35" s="99"/>
      <c r="H35" s="37"/>
      <c r="I35" s="265"/>
      <c r="J35" s="265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297"/>
      <c r="B36" s="297"/>
      <c r="C36" s="297"/>
      <c r="D36" s="94"/>
      <c r="E36" s="110"/>
      <c r="F36" s="99"/>
      <c r="G36" s="99"/>
      <c r="H36" s="37"/>
      <c r="I36" s="265"/>
      <c r="J36" s="265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297"/>
      <c r="B37" s="297"/>
      <c r="C37" s="297"/>
      <c r="D37" s="111" t="s">
        <v>7</v>
      </c>
      <c r="E37" s="112">
        <f>SUM(E27:E36)</f>
        <v>0</v>
      </c>
      <c r="F37" s="112">
        <f>SUM(F27:F36)</f>
        <v>0</v>
      </c>
      <c r="G37" s="112">
        <f>SUM(G27:G36)</f>
        <v>0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56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R38"/>
  <sheetViews>
    <sheetView view="pageBreakPreview" zoomScaleNormal="100" zoomScaleSheetLayoutView="100" workbookViewId="0">
      <selection activeCell="A3" sqref="A3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69" t="s">
        <v>101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</row>
    <row r="2" spans="1:16" ht="29.25" customHeight="1" x14ac:dyDescent="0.2">
      <c r="A2" s="269" t="s">
        <v>166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</row>
    <row r="3" spans="1:16" ht="22.5" customHeight="1" x14ac:dyDescent="0.2">
      <c r="A3" s="2"/>
      <c r="B3" s="289" t="s">
        <v>0</v>
      </c>
      <c r="C3" s="289"/>
      <c r="D3" s="3"/>
      <c r="E3" s="3"/>
      <c r="F3" s="3"/>
      <c r="G3" s="3"/>
      <c r="H3" s="76" t="s">
        <v>1</v>
      </c>
      <c r="I3" s="117">
        <v>22</v>
      </c>
      <c r="J3" s="6"/>
      <c r="K3" s="4" t="s">
        <v>2</v>
      </c>
      <c r="L3" s="141">
        <v>18</v>
      </c>
      <c r="M3" s="2"/>
      <c r="N3" s="2"/>
      <c r="O3" s="2"/>
      <c r="P3" s="2"/>
    </row>
    <row r="4" spans="1:16" ht="51" customHeight="1" x14ac:dyDescent="0.2">
      <c r="A4" s="2"/>
      <c r="B4" s="272" t="s">
        <v>167</v>
      </c>
      <c r="C4" s="272"/>
      <c r="D4" s="272"/>
      <c r="E4" s="272"/>
      <c r="F4" s="227" t="s">
        <v>168</v>
      </c>
      <c r="G4" s="273" t="s">
        <v>169</v>
      </c>
      <c r="H4" s="274"/>
      <c r="I4" s="274"/>
      <c r="J4" s="274"/>
      <c r="K4" s="272" t="s">
        <v>170</v>
      </c>
      <c r="L4" s="272"/>
      <c r="M4" s="272"/>
      <c r="N4" s="272"/>
    </row>
    <row r="5" spans="1:16" ht="44.25" customHeight="1" x14ac:dyDescent="0.2">
      <c r="A5" s="9" t="s">
        <v>3</v>
      </c>
      <c r="B5" s="78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56" t="s">
        <v>14</v>
      </c>
      <c r="N5" s="156" t="s">
        <v>7</v>
      </c>
    </row>
    <row r="6" spans="1:16" ht="20.100000000000001" customHeight="1" x14ac:dyDescent="0.2">
      <c r="A6" s="153" t="s">
        <v>15</v>
      </c>
      <c r="B6" s="153">
        <v>50</v>
      </c>
      <c r="C6" s="153">
        <v>43</v>
      </c>
      <c r="D6" s="237">
        <v>120</v>
      </c>
      <c r="E6" s="153">
        <f>B6+C6+D6</f>
        <v>213</v>
      </c>
      <c r="F6" s="153">
        <v>36</v>
      </c>
      <c r="G6" s="153">
        <v>49</v>
      </c>
      <c r="H6" s="153">
        <v>0</v>
      </c>
      <c r="I6" s="153">
        <v>0</v>
      </c>
      <c r="J6" s="153">
        <f>SUM(G6:I6)</f>
        <v>49</v>
      </c>
      <c r="K6" s="153">
        <v>25</v>
      </c>
      <c r="L6" s="153">
        <v>74</v>
      </c>
      <c r="M6" s="151">
        <v>101</v>
      </c>
      <c r="N6" s="151">
        <f>SUM(K6:M6)</f>
        <v>200</v>
      </c>
      <c r="O6" s="1">
        <f>E6+F6-J6-N6</f>
        <v>0</v>
      </c>
    </row>
    <row r="7" spans="1:16" ht="20.100000000000001" customHeight="1" x14ac:dyDescent="0.2">
      <c r="A7" s="153" t="s">
        <v>16</v>
      </c>
      <c r="B7" s="153">
        <v>2</v>
      </c>
      <c r="C7" s="153">
        <v>18</v>
      </c>
      <c r="D7" s="237">
        <v>12</v>
      </c>
      <c r="E7" s="153">
        <f>B7+C7+D7</f>
        <v>32</v>
      </c>
      <c r="F7" s="153">
        <v>4</v>
      </c>
      <c r="G7" s="153">
        <v>8</v>
      </c>
      <c r="H7" s="153">
        <v>1</v>
      </c>
      <c r="I7" s="153">
        <v>0</v>
      </c>
      <c r="J7" s="153">
        <f>SUM(G7:I7)</f>
        <v>9</v>
      </c>
      <c r="K7" s="153">
        <v>5</v>
      </c>
      <c r="L7" s="153">
        <v>5</v>
      </c>
      <c r="M7" s="151">
        <v>17</v>
      </c>
      <c r="N7" s="148">
        <f>SUM(K7:M7)</f>
        <v>27</v>
      </c>
      <c r="O7" s="1">
        <f t="shared" ref="O7:O9" si="0">E7+F7-J7-N7</f>
        <v>0</v>
      </c>
    </row>
    <row r="8" spans="1:16" ht="20.100000000000001" customHeight="1" x14ac:dyDescent="0.2">
      <c r="A8" s="153" t="s">
        <v>17</v>
      </c>
      <c r="B8" s="153">
        <v>366</v>
      </c>
      <c r="C8" s="153">
        <v>346</v>
      </c>
      <c r="D8" s="120">
        <v>504</v>
      </c>
      <c r="E8" s="153">
        <f>B8+C8+D8</f>
        <v>1216</v>
      </c>
      <c r="F8" s="153">
        <v>204</v>
      </c>
      <c r="G8" s="153">
        <v>297</v>
      </c>
      <c r="H8" s="153">
        <v>3</v>
      </c>
      <c r="I8" s="153">
        <v>3</v>
      </c>
      <c r="J8" s="153">
        <f>SUM(G8:I8)</f>
        <v>303</v>
      </c>
      <c r="K8" s="153">
        <f>261-3</f>
        <v>258</v>
      </c>
      <c r="L8" s="153">
        <v>448</v>
      </c>
      <c r="M8" s="120">
        <v>411</v>
      </c>
      <c r="N8" s="144">
        <f>SUM(K8:M8)</f>
        <v>1117</v>
      </c>
      <c r="O8" s="1">
        <f t="shared" si="0"/>
        <v>0</v>
      </c>
    </row>
    <row r="9" spans="1:16" ht="20.100000000000001" customHeight="1" x14ac:dyDescent="0.2">
      <c r="A9" s="15" t="s">
        <v>7</v>
      </c>
      <c r="B9" s="148">
        <f>SUM(B6:B8)</f>
        <v>418</v>
      </c>
      <c r="C9" s="148">
        <f>SUM(C6:C8)</f>
        <v>407</v>
      </c>
      <c r="D9" s="148">
        <f>SUM(D6:D8)</f>
        <v>636</v>
      </c>
      <c r="E9" s="153">
        <f>B9+C9+D9</f>
        <v>1461</v>
      </c>
      <c r="F9" s="15">
        <f>SUM(F6:F8)</f>
        <v>244</v>
      </c>
      <c r="G9" s="15">
        <f>SUM(G6:G8)</f>
        <v>354</v>
      </c>
      <c r="H9" s="15">
        <f>SUM(H6:H8)</f>
        <v>4</v>
      </c>
      <c r="I9" s="15">
        <f>SUM(I6:I8)</f>
        <v>3</v>
      </c>
      <c r="J9" s="153">
        <f>SUM(G9:I9)</f>
        <v>361</v>
      </c>
      <c r="K9" s="15">
        <f>SUM(K6:K8)</f>
        <v>288</v>
      </c>
      <c r="L9" s="15">
        <f>SUM(L6:L8)</f>
        <v>527</v>
      </c>
      <c r="M9" s="15">
        <f>SUM(M6:M8)</f>
        <v>529</v>
      </c>
      <c r="N9" s="144">
        <f>SUM(N6:N8)</f>
        <v>1344</v>
      </c>
      <c r="O9" s="1">
        <f t="shared" si="0"/>
        <v>0</v>
      </c>
    </row>
    <row r="10" spans="1:16" ht="20.25" customHeight="1" x14ac:dyDescent="0.2">
      <c r="A10" s="290" t="s">
        <v>18</v>
      </c>
      <c r="B10" s="290"/>
      <c r="C10" s="290"/>
      <c r="D10" s="290"/>
      <c r="E10" s="290"/>
      <c r="F10" s="290"/>
      <c r="G10" s="290"/>
      <c r="H10" s="290"/>
      <c r="I10" s="290"/>
      <c r="J10" s="290"/>
      <c r="K10" s="290"/>
      <c r="L10" s="290"/>
      <c r="M10" s="290"/>
      <c r="N10" s="291"/>
      <c r="O10" s="290"/>
      <c r="P10" s="290"/>
    </row>
    <row r="11" spans="1:16" ht="24.75" customHeight="1" x14ac:dyDescent="0.2">
      <c r="A11" s="276" t="s">
        <v>171</v>
      </c>
      <c r="B11" s="276"/>
      <c r="C11" s="276"/>
      <c r="D11" s="276"/>
      <c r="E11" s="276"/>
      <c r="F11" s="276"/>
      <c r="G11" s="276"/>
      <c r="H11" s="276"/>
      <c r="I11" s="276"/>
      <c r="J11" s="276"/>
      <c r="K11" s="276"/>
      <c r="L11" s="276"/>
      <c r="M11" s="276"/>
      <c r="N11" s="276"/>
      <c r="O11" s="276"/>
      <c r="P11" s="276"/>
    </row>
    <row r="12" spans="1:16" ht="24" customHeight="1" x14ac:dyDescent="0.2">
      <c r="A12" s="80"/>
      <c r="B12" s="292" t="s">
        <v>19</v>
      </c>
      <c r="C12" s="292"/>
      <c r="D12" s="292"/>
      <c r="E12" s="292"/>
      <c r="F12" s="292"/>
      <c r="G12" s="292" t="s">
        <v>20</v>
      </c>
      <c r="H12" s="292"/>
      <c r="I12" s="292"/>
      <c r="J12" s="292"/>
      <c r="K12" s="292"/>
      <c r="L12" s="292" t="s">
        <v>21</v>
      </c>
      <c r="M12" s="292"/>
      <c r="N12" s="292"/>
      <c r="O12" s="292"/>
      <c r="P12" s="292"/>
    </row>
    <row r="13" spans="1:16" ht="18.95" customHeight="1" x14ac:dyDescent="0.2">
      <c r="A13" s="81" t="s">
        <v>3</v>
      </c>
      <c r="B13" s="227" t="s">
        <v>175</v>
      </c>
      <c r="C13" s="118">
        <v>2021</v>
      </c>
      <c r="D13" s="118">
        <v>2022</v>
      </c>
      <c r="E13" s="118">
        <v>2023</v>
      </c>
      <c r="F13" s="151" t="s">
        <v>7</v>
      </c>
      <c r="G13" s="227" t="s">
        <v>175</v>
      </c>
      <c r="H13" s="118">
        <v>2021</v>
      </c>
      <c r="I13" s="118">
        <v>2022</v>
      </c>
      <c r="J13" s="118">
        <v>2023</v>
      </c>
      <c r="K13" s="151" t="s">
        <v>7</v>
      </c>
      <c r="L13" s="227" t="s">
        <v>175</v>
      </c>
      <c r="M13" s="118">
        <v>2021</v>
      </c>
      <c r="N13" s="118">
        <v>2022</v>
      </c>
      <c r="O13" s="118">
        <v>2023</v>
      </c>
      <c r="P13" s="151" t="s">
        <v>7</v>
      </c>
    </row>
    <row r="14" spans="1:16" ht="20.100000000000001" customHeight="1" x14ac:dyDescent="0.2">
      <c r="A14" s="19" t="s">
        <v>15</v>
      </c>
      <c r="B14" s="20">
        <v>10</v>
      </c>
      <c r="C14" s="77">
        <v>6</v>
      </c>
      <c r="D14" s="77">
        <v>7</v>
      </c>
      <c r="E14" s="65">
        <v>35</v>
      </c>
      <c r="F14" s="151">
        <f>SUM(B14:E14)</f>
        <v>58</v>
      </c>
      <c r="G14" s="21">
        <v>4</v>
      </c>
      <c r="H14" s="20">
        <v>5</v>
      </c>
      <c r="I14" s="5">
        <v>28</v>
      </c>
      <c r="J14" s="5">
        <v>6</v>
      </c>
      <c r="K14" s="155">
        <f>SUM(G14:J14)</f>
        <v>43</v>
      </c>
      <c r="L14" s="20">
        <v>32</v>
      </c>
      <c r="M14" s="5">
        <v>29</v>
      </c>
      <c r="N14" s="5">
        <v>56</v>
      </c>
      <c r="O14" s="67">
        <v>3</v>
      </c>
      <c r="P14" s="77">
        <f>SUM(L14:O14)</f>
        <v>120</v>
      </c>
    </row>
    <row r="15" spans="1:16" ht="20.100000000000001" customHeight="1" x14ac:dyDescent="0.2">
      <c r="A15" s="152" t="s">
        <v>16</v>
      </c>
      <c r="B15" s="23">
        <v>0</v>
      </c>
      <c r="C15" s="77">
        <v>0</v>
      </c>
      <c r="D15" s="77">
        <v>0</v>
      </c>
      <c r="E15" s="66">
        <v>5</v>
      </c>
      <c r="F15" s="151">
        <f>SUM(B15:E15)</f>
        <v>5</v>
      </c>
      <c r="G15" s="24">
        <v>4</v>
      </c>
      <c r="H15" s="23">
        <v>0</v>
      </c>
      <c r="I15" s="5">
        <v>7</v>
      </c>
      <c r="J15" s="5">
        <v>7</v>
      </c>
      <c r="K15" s="155">
        <f>SUM(G15:J15)</f>
        <v>18</v>
      </c>
      <c r="L15" s="23">
        <v>3</v>
      </c>
      <c r="M15" s="5">
        <v>4</v>
      </c>
      <c r="N15" s="5">
        <v>5</v>
      </c>
      <c r="O15" s="68">
        <v>0</v>
      </c>
      <c r="P15" s="77">
        <f>SUM(L15:O15)</f>
        <v>12</v>
      </c>
    </row>
    <row r="16" spans="1:16" ht="20.100000000000001" customHeight="1" x14ac:dyDescent="0.2">
      <c r="A16" s="152" t="s">
        <v>17</v>
      </c>
      <c r="B16" s="23">
        <v>44</v>
      </c>
      <c r="C16" s="77">
        <v>23</v>
      </c>
      <c r="D16" s="77">
        <v>108</v>
      </c>
      <c r="E16" s="66">
        <v>181</v>
      </c>
      <c r="F16" s="151">
        <f>SUM(B16:E16)</f>
        <v>356</v>
      </c>
      <c r="G16" s="24">
        <v>66</v>
      </c>
      <c r="H16" s="23">
        <v>47</v>
      </c>
      <c r="I16" s="5">
        <v>165</v>
      </c>
      <c r="J16" s="5">
        <v>69</v>
      </c>
      <c r="K16" s="155">
        <f>SUM(G16:J16)</f>
        <v>347</v>
      </c>
      <c r="L16" s="23">
        <v>177</v>
      </c>
      <c r="M16" s="5">
        <v>147</v>
      </c>
      <c r="N16" s="5">
        <v>141</v>
      </c>
      <c r="O16" s="68">
        <v>40</v>
      </c>
      <c r="P16" s="77">
        <f>SUM(L16:O16)</f>
        <v>505</v>
      </c>
    </row>
    <row r="17" spans="1:18" ht="20.100000000000001" customHeight="1" x14ac:dyDescent="0.2">
      <c r="A17" s="152" t="s">
        <v>7</v>
      </c>
      <c r="B17" s="23">
        <f>SUM(B14:B16)</f>
        <v>54</v>
      </c>
      <c r="C17" s="23">
        <f>SUM(C14:C16)</f>
        <v>29</v>
      </c>
      <c r="D17" s="23">
        <f>SUM(D14:D16)</f>
        <v>115</v>
      </c>
      <c r="E17" s="23">
        <f>SUM(E14:E16)</f>
        <v>221</v>
      </c>
      <c r="F17" s="151">
        <f>SUM(B17:E17)</f>
        <v>419</v>
      </c>
      <c r="G17" s="24">
        <f>SUM(G14:G16)</f>
        <v>74</v>
      </c>
      <c r="H17" s="24">
        <f>SUM(H14:H16)</f>
        <v>52</v>
      </c>
      <c r="I17" s="21">
        <f>SUM(I14:I16)</f>
        <v>200</v>
      </c>
      <c r="J17" s="21">
        <f>SUM(J14:J16)</f>
        <v>82</v>
      </c>
      <c r="K17" s="151">
        <f>SUM(G17:J17)</f>
        <v>408</v>
      </c>
      <c r="L17" s="24">
        <f>SUM(L14:L16)</f>
        <v>212</v>
      </c>
      <c r="M17" s="21">
        <f>SUM(M14:M16)</f>
        <v>180</v>
      </c>
      <c r="N17" s="21">
        <f>SUM(N14:N16)</f>
        <v>202</v>
      </c>
      <c r="O17" s="24">
        <f>SUM(O14:O16)</f>
        <v>43</v>
      </c>
      <c r="P17" s="77">
        <f>SUM(L17:O17)</f>
        <v>637</v>
      </c>
    </row>
    <row r="18" spans="1:18" ht="31.5" customHeight="1" x14ac:dyDescent="0.25">
      <c r="A18" s="266" t="s">
        <v>172</v>
      </c>
      <c r="B18" s="267"/>
      <c r="C18" s="268"/>
      <c r="D18" s="268"/>
      <c r="E18" s="267"/>
      <c r="F18" s="267"/>
      <c r="G18" s="267"/>
      <c r="H18" s="267"/>
      <c r="I18" s="267"/>
      <c r="J18" s="267"/>
      <c r="K18" s="267"/>
      <c r="L18" s="267"/>
      <c r="M18" s="267"/>
      <c r="N18" s="267"/>
      <c r="O18" s="267"/>
      <c r="P18" s="268"/>
    </row>
    <row r="19" spans="1:18" ht="36.75" customHeight="1" x14ac:dyDescent="0.2">
      <c r="A19" s="2"/>
      <c r="B19" s="244" t="s">
        <v>19</v>
      </c>
      <c r="C19" s="244"/>
      <c r="D19" s="244"/>
      <c r="E19" s="244"/>
      <c r="F19" s="244"/>
      <c r="G19" s="293" t="s">
        <v>20</v>
      </c>
      <c r="H19" s="293"/>
      <c r="I19" s="293"/>
      <c r="J19" s="293"/>
      <c r="K19" s="293"/>
      <c r="L19" s="294" t="s">
        <v>21</v>
      </c>
      <c r="M19" s="294"/>
      <c r="N19" s="294"/>
      <c r="O19" s="294"/>
      <c r="P19" s="294"/>
    </row>
    <row r="20" spans="1:18" ht="18.95" customHeight="1" x14ac:dyDescent="0.2">
      <c r="A20" s="9" t="s">
        <v>3</v>
      </c>
      <c r="B20" s="227" t="s">
        <v>175</v>
      </c>
      <c r="C20" s="118">
        <v>2021</v>
      </c>
      <c r="D20" s="118">
        <v>2022</v>
      </c>
      <c r="E20" s="118">
        <v>2023</v>
      </c>
      <c r="F20" s="151" t="s">
        <v>7</v>
      </c>
      <c r="G20" s="227" t="s">
        <v>175</v>
      </c>
      <c r="H20" s="118">
        <v>2021</v>
      </c>
      <c r="I20" s="118">
        <v>2022</v>
      </c>
      <c r="J20" s="118">
        <v>2023</v>
      </c>
      <c r="K20" s="151" t="s">
        <v>7</v>
      </c>
      <c r="L20" s="227" t="s">
        <v>175</v>
      </c>
      <c r="M20" s="118">
        <v>2021</v>
      </c>
      <c r="N20" s="118">
        <v>2022</v>
      </c>
      <c r="O20" s="118">
        <v>2023</v>
      </c>
      <c r="P20" s="151" t="s">
        <v>7</v>
      </c>
    </row>
    <row r="21" spans="1:18" ht="20.100000000000001" customHeight="1" x14ac:dyDescent="0.2">
      <c r="A21" s="153" t="s">
        <v>15</v>
      </c>
      <c r="B21" s="151">
        <v>2</v>
      </c>
      <c r="C21" s="151">
        <v>4</v>
      </c>
      <c r="D21" s="151">
        <v>0</v>
      </c>
      <c r="E21" s="151">
        <v>19</v>
      </c>
      <c r="F21" s="151">
        <f>SUM(B21:E21)</f>
        <v>25</v>
      </c>
      <c r="G21" s="151">
        <v>3</v>
      </c>
      <c r="H21" s="151">
        <v>7</v>
      </c>
      <c r="I21" s="151">
        <v>26</v>
      </c>
      <c r="J21" s="151">
        <v>38</v>
      </c>
      <c r="K21" s="151">
        <f>SUM(G21:J21)</f>
        <v>74</v>
      </c>
      <c r="L21" s="151">
        <v>19</v>
      </c>
      <c r="M21" s="151">
        <v>14</v>
      </c>
      <c r="N21" s="151">
        <v>58</v>
      </c>
      <c r="O21" s="151">
        <v>10</v>
      </c>
      <c r="P21" s="151">
        <f>SUM(L21:O21)</f>
        <v>101</v>
      </c>
    </row>
    <row r="22" spans="1:18" ht="20.100000000000001" customHeight="1" x14ac:dyDescent="0.2">
      <c r="A22" s="153" t="s">
        <v>16</v>
      </c>
      <c r="B22" s="151">
        <v>1</v>
      </c>
      <c r="C22" s="151">
        <v>0</v>
      </c>
      <c r="D22" s="151">
        <v>0</v>
      </c>
      <c r="E22" s="151">
        <v>4</v>
      </c>
      <c r="F22" s="151">
        <f>SUM(B22:E22)</f>
        <v>5</v>
      </c>
      <c r="G22" s="151">
        <v>0</v>
      </c>
      <c r="H22" s="151">
        <v>0</v>
      </c>
      <c r="I22" s="151">
        <v>2</v>
      </c>
      <c r="J22" s="151">
        <v>3</v>
      </c>
      <c r="K22" s="151">
        <f>SUM(G22:J22)</f>
        <v>5</v>
      </c>
      <c r="L22" s="151">
        <v>7</v>
      </c>
      <c r="M22" s="151">
        <v>2</v>
      </c>
      <c r="N22" s="182">
        <v>5</v>
      </c>
      <c r="O22" s="151">
        <v>3</v>
      </c>
      <c r="P22" s="151">
        <f>SUM(L22:O22)</f>
        <v>17</v>
      </c>
    </row>
    <row r="23" spans="1:18" ht="20.100000000000001" customHeight="1" x14ac:dyDescent="0.2">
      <c r="A23" s="153" t="s">
        <v>17</v>
      </c>
      <c r="B23" s="151">
        <v>28</v>
      </c>
      <c r="C23" s="151">
        <v>8</v>
      </c>
      <c r="D23" s="151">
        <v>20</v>
      </c>
      <c r="E23" s="151">
        <f>205-3</f>
        <v>202</v>
      </c>
      <c r="F23" s="151">
        <f>SUM(B23:E23)</f>
        <v>258</v>
      </c>
      <c r="G23" s="151">
        <v>62</v>
      </c>
      <c r="H23" s="151">
        <v>57</v>
      </c>
      <c r="I23" s="151">
        <v>192</v>
      </c>
      <c r="J23" s="151">
        <v>137</v>
      </c>
      <c r="K23" s="197">
        <f>SUM(G23:J23)</f>
        <v>448</v>
      </c>
      <c r="L23" s="151">
        <v>135</v>
      </c>
      <c r="M23" s="151">
        <v>88</v>
      </c>
      <c r="N23" s="151">
        <v>127</v>
      </c>
      <c r="O23" s="151">
        <v>61</v>
      </c>
      <c r="P23" s="151">
        <f>SUM(L23:O23)</f>
        <v>411</v>
      </c>
    </row>
    <row r="24" spans="1:18" ht="20.100000000000001" customHeight="1" x14ac:dyDescent="0.2">
      <c r="A24" s="15" t="s">
        <v>7</v>
      </c>
      <c r="B24" s="148">
        <f>SUM(B21:B23)</f>
        <v>31</v>
      </c>
      <c r="C24" s="148">
        <f>SUM(C21:C23)</f>
        <v>12</v>
      </c>
      <c r="D24" s="148">
        <f>SUM(D21:D23)</f>
        <v>20</v>
      </c>
      <c r="E24" s="148">
        <f>SUM(E21:E23)</f>
        <v>225</v>
      </c>
      <c r="F24" s="148">
        <f>SUM(B24:E24)</f>
        <v>288</v>
      </c>
      <c r="G24" s="148">
        <f>SUM(G21:G23)</f>
        <v>65</v>
      </c>
      <c r="H24" s="148">
        <f>SUM(H21:H23)</f>
        <v>64</v>
      </c>
      <c r="I24" s="148">
        <f>SUM(I21:I23)</f>
        <v>220</v>
      </c>
      <c r="J24" s="148">
        <f>SUM(J21:J23)</f>
        <v>178</v>
      </c>
      <c r="K24" s="148">
        <f>SUM(G24:J24)</f>
        <v>527</v>
      </c>
      <c r="L24" s="148">
        <f>SUM(L21:L23)</f>
        <v>161</v>
      </c>
      <c r="M24" s="148">
        <f>SUM(M21:M23)</f>
        <v>104</v>
      </c>
      <c r="N24" s="148">
        <f>SUM(N21:N23)</f>
        <v>190</v>
      </c>
      <c r="O24" s="186">
        <f>SUM(O21:O23)</f>
        <v>74</v>
      </c>
      <c r="P24" s="148">
        <f>SUM(P21:P23)</f>
        <v>529</v>
      </c>
    </row>
    <row r="25" spans="1:18" ht="113.25" customHeight="1" thickBot="1" x14ac:dyDescent="0.25">
      <c r="A25" s="295" t="s">
        <v>22</v>
      </c>
      <c r="B25" s="295"/>
      <c r="C25" s="295"/>
      <c r="D25" s="295"/>
      <c r="E25" s="149"/>
      <c r="F25" s="296" t="s">
        <v>23</v>
      </c>
      <c r="G25" s="296"/>
      <c r="H25" s="82"/>
      <c r="I25" s="250" t="s">
        <v>173</v>
      </c>
      <c r="J25" s="251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297" t="s">
        <v>24</v>
      </c>
      <c r="B26" s="297"/>
      <c r="C26" s="297"/>
      <c r="D26" s="88"/>
      <c r="E26" s="150" t="s">
        <v>25</v>
      </c>
      <c r="F26" s="89" t="s">
        <v>26</v>
      </c>
      <c r="G26" s="90" t="s">
        <v>27</v>
      </c>
      <c r="H26" s="37"/>
      <c r="I26" s="252"/>
      <c r="J26" s="252"/>
      <c r="K26" s="298">
        <v>30</v>
      </c>
      <c r="L26" s="91"/>
      <c r="M26" s="92">
        <v>6</v>
      </c>
      <c r="N26" s="299"/>
      <c r="O26" s="39"/>
      <c r="P26" s="93"/>
    </row>
    <row r="27" spans="1:18" ht="20.100000000000001" customHeight="1" thickTop="1" thickBot="1" x14ac:dyDescent="0.25">
      <c r="A27" s="297"/>
      <c r="B27" s="297"/>
      <c r="C27" s="297"/>
      <c r="D27" s="94"/>
      <c r="E27" s="95"/>
      <c r="F27" s="96"/>
      <c r="G27" s="96"/>
      <c r="H27" s="37"/>
      <c r="I27" s="252"/>
      <c r="J27" s="252"/>
      <c r="K27" s="298"/>
      <c r="L27" s="97"/>
      <c r="M27" s="98"/>
      <c r="N27" s="299"/>
      <c r="O27" s="39"/>
      <c r="P27" s="93"/>
    </row>
    <row r="28" spans="1:18" ht="20.100000000000001" customHeight="1" thickTop="1" thickBot="1" x14ac:dyDescent="0.25">
      <c r="A28" s="297"/>
      <c r="B28" s="297"/>
      <c r="C28" s="297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297"/>
      <c r="B29" s="297"/>
      <c r="C29" s="297"/>
      <c r="D29" s="94"/>
      <c r="E29" s="95"/>
      <c r="F29" s="99"/>
      <c r="G29" s="99"/>
      <c r="H29" s="37"/>
      <c r="I29" s="264" t="s">
        <v>174</v>
      </c>
      <c r="J29" s="264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297"/>
      <c r="B30" s="297"/>
      <c r="C30" s="297"/>
      <c r="D30" s="94"/>
      <c r="E30" s="95"/>
      <c r="F30" s="99"/>
      <c r="G30" s="99"/>
      <c r="H30" s="37"/>
      <c r="I30" s="265"/>
      <c r="J30" s="265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297"/>
      <c r="B31" s="297"/>
      <c r="C31" s="297"/>
      <c r="D31" s="94"/>
      <c r="E31" s="95"/>
      <c r="F31" s="99"/>
      <c r="G31" s="99"/>
      <c r="H31" s="37"/>
      <c r="I31" s="265"/>
      <c r="J31" s="265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297"/>
      <c r="B32" s="297"/>
      <c r="C32" s="297"/>
      <c r="D32" s="94"/>
      <c r="E32" s="95"/>
      <c r="F32" s="99"/>
      <c r="G32" s="99"/>
      <c r="H32" s="37"/>
      <c r="I32" s="265"/>
      <c r="J32" s="265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297"/>
      <c r="B33" s="297"/>
      <c r="C33" s="297"/>
      <c r="D33" s="94"/>
      <c r="E33" s="95"/>
      <c r="F33" s="99"/>
      <c r="G33" s="99"/>
      <c r="H33" s="37"/>
      <c r="I33" s="265"/>
      <c r="J33" s="265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297"/>
      <c r="B34" s="297"/>
      <c r="C34" s="297"/>
      <c r="D34" s="94"/>
      <c r="E34" s="95"/>
      <c r="F34" s="99"/>
      <c r="G34" s="99"/>
      <c r="H34" s="37"/>
      <c r="I34" s="265"/>
      <c r="J34" s="265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297"/>
      <c r="B35" s="297"/>
      <c r="C35" s="297"/>
      <c r="D35" s="94"/>
      <c r="E35" s="109"/>
      <c r="F35" s="99"/>
      <c r="G35" s="99"/>
      <c r="H35" s="37"/>
      <c r="I35" s="265"/>
      <c r="J35" s="265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297"/>
      <c r="B36" s="297"/>
      <c r="C36" s="297"/>
      <c r="D36" s="94"/>
      <c r="E36" s="110"/>
      <c r="F36" s="99"/>
      <c r="G36" s="99"/>
      <c r="H36" s="37"/>
      <c r="I36" s="265"/>
      <c r="J36" s="265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297"/>
      <c r="B37" s="297"/>
      <c r="C37" s="297"/>
      <c r="D37" s="111" t="s">
        <v>7</v>
      </c>
      <c r="E37" s="112">
        <f>SUM(E27:E36)</f>
        <v>0</v>
      </c>
      <c r="F37" s="112">
        <f>SUM(F27:F36)</f>
        <v>0</v>
      </c>
      <c r="G37" s="112">
        <f>SUM(G27:G36)</f>
        <v>0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R38"/>
  <sheetViews>
    <sheetView view="pageBreakPreview" zoomScaleNormal="100" zoomScaleSheetLayoutView="100" workbookViewId="0">
      <selection activeCell="A3" sqref="A3"/>
    </sheetView>
  </sheetViews>
  <sheetFormatPr defaultColWidth="9.140625" defaultRowHeight="9.75" x14ac:dyDescent="0.2"/>
  <cols>
    <col min="1" max="1" width="18.42578125" style="1" customWidth="1"/>
    <col min="2" max="2" width="11.28515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69" t="s">
        <v>110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</row>
    <row r="2" spans="1:16" ht="29.25" customHeight="1" x14ac:dyDescent="0.2">
      <c r="A2" s="269" t="s">
        <v>166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</row>
    <row r="3" spans="1:16" ht="22.5" customHeight="1" x14ac:dyDescent="0.2">
      <c r="A3" s="2"/>
      <c r="B3" s="289" t="s">
        <v>0</v>
      </c>
      <c r="C3" s="289"/>
      <c r="D3" s="3"/>
      <c r="E3" s="3"/>
      <c r="F3" s="3"/>
      <c r="G3" s="3"/>
      <c r="H3" s="76" t="s">
        <v>1</v>
      </c>
      <c r="I3" s="117">
        <v>65</v>
      </c>
      <c r="J3" s="6"/>
      <c r="K3" s="4" t="s">
        <v>2</v>
      </c>
      <c r="L3" s="141">
        <v>40</v>
      </c>
      <c r="M3" s="2"/>
      <c r="N3" s="2"/>
      <c r="O3" s="2"/>
      <c r="P3" s="2"/>
    </row>
    <row r="4" spans="1:16" ht="51" customHeight="1" x14ac:dyDescent="0.2">
      <c r="A4" s="2"/>
      <c r="B4" s="272" t="s">
        <v>167</v>
      </c>
      <c r="C4" s="272"/>
      <c r="D4" s="272"/>
      <c r="E4" s="272"/>
      <c r="F4" s="227" t="s">
        <v>168</v>
      </c>
      <c r="G4" s="273" t="s">
        <v>169</v>
      </c>
      <c r="H4" s="274"/>
      <c r="I4" s="274"/>
      <c r="J4" s="274"/>
      <c r="K4" s="272" t="s">
        <v>170</v>
      </c>
      <c r="L4" s="272"/>
      <c r="M4" s="272"/>
      <c r="N4" s="272"/>
    </row>
    <row r="5" spans="1:16" ht="44.25" customHeight="1" x14ac:dyDescent="0.2">
      <c r="A5" s="9" t="s">
        <v>3</v>
      </c>
      <c r="B5" s="78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56" t="s">
        <v>14</v>
      </c>
      <c r="N5" s="156" t="s">
        <v>7</v>
      </c>
    </row>
    <row r="6" spans="1:16" ht="20.100000000000001" customHeight="1" x14ac:dyDescent="0.2">
      <c r="A6" s="153" t="s">
        <v>15</v>
      </c>
      <c r="B6" s="153">
        <v>871</v>
      </c>
      <c r="C6" s="153">
        <v>216</v>
      </c>
      <c r="D6" s="238">
        <v>282</v>
      </c>
      <c r="E6" s="153">
        <f>B6+C6+D6</f>
        <v>1369</v>
      </c>
      <c r="F6" s="153">
        <v>151</v>
      </c>
      <c r="G6" s="153">
        <v>163</v>
      </c>
      <c r="H6" s="153">
        <v>0</v>
      </c>
      <c r="I6" s="153">
        <v>0</v>
      </c>
      <c r="J6" s="153">
        <f>SUM(G6:I6)</f>
        <v>163</v>
      </c>
      <c r="K6" s="153">
        <v>869</v>
      </c>
      <c r="L6" s="153">
        <v>190</v>
      </c>
      <c r="M6" s="151">
        <v>298</v>
      </c>
      <c r="N6" s="151">
        <f>SUM(K6:M6)</f>
        <v>1357</v>
      </c>
      <c r="O6" s="1">
        <f>E6+F6-J6-N6</f>
        <v>0</v>
      </c>
    </row>
    <row r="7" spans="1:16" ht="20.100000000000001" customHeight="1" x14ac:dyDescent="0.2">
      <c r="A7" s="153" t="s">
        <v>16</v>
      </c>
      <c r="B7" s="153">
        <v>38</v>
      </c>
      <c r="C7" s="153">
        <v>17</v>
      </c>
      <c r="D7" s="238">
        <v>75</v>
      </c>
      <c r="E7" s="153">
        <f>B7+C7+D7</f>
        <v>130</v>
      </c>
      <c r="F7" s="153">
        <v>53</v>
      </c>
      <c r="G7" s="153">
        <v>38</v>
      </c>
      <c r="H7" s="153">
        <v>0</v>
      </c>
      <c r="I7" s="153">
        <v>0</v>
      </c>
      <c r="J7" s="153">
        <f>SUM(G7:I7)</f>
        <v>38</v>
      </c>
      <c r="K7" s="153">
        <v>73</v>
      </c>
      <c r="L7" s="153">
        <v>20</v>
      </c>
      <c r="M7" s="151">
        <v>52</v>
      </c>
      <c r="N7" s="148">
        <f>SUM(K7:M7)</f>
        <v>145</v>
      </c>
      <c r="O7" s="1">
        <f t="shared" ref="O7:O9" si="0">E7+F7-J7-N7</f>
        <v>0</v>
      </c>
    </row>
    <row r="8" spans="1:16" ht="20.100000000000001" customHeight="1" x14ac:dyDescent="0.2">
      <c r="A8" s="153" t="s">
        <v>17</v>
      </c>
      <c r="B8" s="153">
        <v>770</v>
      </c>
      <c r="C8" s="153">
        <v>862</v>
      </c>
      <c r="D8" s="120">
        <v>901</v>
      </c>
      <c r="E8" s="153">
        <f>B8+C8+D8</f>
        <v>2533</v>
      </c>
      <c r="F8" s="153">
        <v>598</v>
      </c>
      <c r="G8" s="153">
        <v>551</v>
      </c>
      <c r="H8" s="153">
        <v>6</v>
      </c>
      <c r="I8" s="153">
        <v>2</v>
      </c>
      <c r="J8" s="153">
        <f>SUM(G8:I8)</f>
        <v>559</v>
      </c>
      <c r="K8" s="153">
        <v>963</v>
      </c>
      <c r="L8" s="153">
        <v>510</v>
      </c>
      <c r="M8" s="120">
        <v>1099</v>
      </c>
      <c r="N8" s="144">
        <f>SUM(K8:M8)</f>
        <v>2572</v>
      </c>
      <c r="O8" s="1">
        <f t="shared" si="0"/>
        <v>0</v>
      </c>
    </row>
    <row r="9" spans="1:16" ht="20.100000000000001" customHeight="1" x14ac:dyDescent="0.2">
      <c r="A9" s="15" t="s">
        <v>7</v>
      </c>
      <c r="B9" s="148">
        <f>SUM(B6:B8)</f>
        <v>1679</v>
      </c>
      <c r="C9" s="148">
        <f>SUM(C6:C8)</f>
        <v>1095</v>
      </c>
      <c r="D9" s="148">
        <f>SUM(D6:D8)</f>
        <v>1258</v>
      </c>
      <c r="E9" s="153">
        <f>B9+C9+D9</f>
        <v>4032</v>
      </c>
      <c r="F9" s="15">
        <f>SUM(F6:F8)</f>
        <v>802</v>
      </c>
      <c r="G9" s="15">
        <f>SUM(G6:G8)</f>
        <v>752</v>
      </c>
      <c r="H9" s="15">
        <f>SUM(H6:H8)</f>
        <v>6</v>
      </c>
      <c r="I9" s="15">
        <f>SUM(I6:I8)</f>
        <v>2</v>
      </c>
      <c r="J9" s="153">
        <f>SUM(G9:I9)</f>
        <v>760</v>
      </c>
      <c r="K9" s="15">
        <f>SUM(K6:K8)</f>
        <v>1905</v>
      </c>
      <c r="L9" s="15">
        <f>SUM(L6:L8)</f>
        <v>720</v>
      </c>
      <c r="M9" s="15">
        <f>SUM(M6:M8)</f>
        <v>1449</v>
      </c>
      <c r="N9" s="144">
        <f>SUM(N6:N8)</f>
        <v>4074</v>
      </c>
      <c r="O9" s="1">
        <f t="shared" si="0"/>
        <v>0</v>
      </c>
    </row>
    <row r="10" spans="1:16" ht="20.25" customHeight="1" x14ac:dyDescent="0.2">
      <c r="A10" s="290" t="s">
        <v>18</v>
      </c>
      <c r="B10" s="290"/>
      <c r="C10" s="290"/>
      <c r="D10" s="290"/>
      <c r="E10" s="290"/>
      <c r="F10" s="290"/>
      <c r="G10" s="290"/>
      <c r="H10" s="290"/>
      <c r="I10" s="290"/>
      <c r="J10" s="290"/>
      <c r="K10" s="290"/>
      <c r="L10" s="290"/>
      <c r="M10" s="290"/>
      <c r="N10" s="291"/>
      <c r="O10" s="290"/>
      <c r="P10" s="290"/>
    </row>
    <row r="11" spans="1:16" ht="24.75" customHeight="1" x14ac:dyDescent="0.2">
      <c r="A11" s="276" t="s">
        <v>171</v>
      </c>
      <c r="B11" s="276"/>
      <c r="C11" s="276"/>
      <c r="D11" s="276"/>
      <c r="E11" s="276"/>
      <c r="F11" s="276"/>
      <c r="G11" s="276"/>
      <c r="H11" s="276"/>
      <c r="I11" s="276"/>
      <c r="J11" s="276"/>
      <c r="K11" s="276"/>
      <c r="L11" s="276"/>
      <c r="M11" s="276"/>
      <c r="N11" s="276"/>
      <c r="O11" s="276"/>
      <c r="P11" s="276"/>
    </row>
    <row r="12" spans="1:16" ht="24" customHeight="1" x14ac:dyDescent="0.2">
      <c r="A12" s="80"/>
      <c r="B12" s="292" t="s">
        <v>19</v>
      </c>
      <c r="C12" s="292"/>
      <c r="D12" s="292"/>
      <c r="E12" s="292"/>
      <c r="F12" s="292"/>
      <c r="G12" s="292" t="s">
        <v>20</v>
      </c>
      <c r="H12" s="292"/>
      <c r="I12" s="292"/>
      <c r="J12" s="292"/>
      <c r="K12" s="292"/>
      <c r="L12" s="292" t="s">
        <v>21</v>
      </c>
      <c r="M12" s="292"/>
      <c r="N12" s="292"/>
      <c r="O12" s="292"/>
      <c r="P12" s="292"/>
    </row>
    <row r="13" spans="1:16" ht="18.95" customHeight="1" x14ac:dyDescent="0.2">
      <c r="A13" s="81" t="s">
        <v>3</v>
      </c>
      <c r="B13" s="227" t="s">
        <v>175</v>
      </c>
      <c r="C13" s="118">
        <v>2021</v>
      </c>
      <c r="D13" s="118">
        <v>2022</v>
      </c>
      <c r="E13" s="118">
        <v>2023</v>
      </c>
      <c r="F13" s="151" t="s">
        <v>7</v>
      </c>
      <c r="G13" s="227" t="s">
        <v>175</v>
      </c>
      <c r="H13" s="118">
        <v>2021</v>
      </c>
      <c r="I13" s="118">
        <v>2022</v>
      </c>
      <c r="J13" s="118">
        <v>2023</v>
      </c>
      <c r="K13" s="151" t="s">
        <v>7</v>
      </c>
      <c r="L13" s="227" t="s">
        <v>175</v>
      </c>
      <c r="M13" s="118">
        <v>2021</v>
      </c>
      <c r="N13" s="118">
        <v>2022</v>
      </c>
      <c r="O13" s="118">
        <v>2023</v>
      </c>
      <c r="P13" s="151" t="s">
        <v>7</v>
      </c>
    </row>
    <row r="14" spans="1:16" ht="20.100000000000001" customHeight="1" x14ac:dyDescent="0.2">
      <c r="A14" s="19" t="s">
        <v>15</v>
      </c>
      <c r="B14" s="20">
        <v>654</v>
      </c>
      <c r="C14" s="77">
        <v>51</v>
      </c>
      <c r="D14" s="77">
        <v>33</v>
      </c>
      <c r="E14" s="65">
        <v>133</v>
      </c>
      <c r="F14" s="151">
        <f>SUM(B14:E14)</f>
        <v>871</v>
      </c>
      <c r="G14" s="21">
        <v>8</v>
      </c>
      <c r="H14" s="20">
        <v>38</v>
      </c>
      <c r="I14" s="5">
        <v>116</v>
      </c>
      <c r="J14" s="5">
        <v>54</v>
      </c>
      <c r="K14" s="155">
        <f>SUM(G14:J14)</f>
        <v>216</v>
      </c>
      <c r="L14" s="20">
        <v>59</v>
      </c>
      <c r="M14" s="5">
        <v>88</v>
      </c>
      <c r="N14" s="5">
        <v>128</v>
      </c>
      <c r="O14" s="67">
        <v>7</v>
      </c>
      <c r="P14" s="77">
        <f>SUM(L14:O14)</f>
        <v>282</v>
      </c>
    </row>
    <row r="15" spans="1:16" ht="20.100000000000001" customHeight="1" x14ac:dyDescent="0.2">
      <c r="A15" s="152" t="s">
        <v>16</v>
      </c>
      <c r="B15" s="23">
        <v>2</v>
      </c>
      <c r="C15" s="77">
        <v>5</v>
      </c>
      <c r="D15" s="77">
        <v>6</v>
      </c>
      <c r="E15" s="66">
        <v>25</v>
      </c>
      <c r="F15" s="151">
        <f>SUM(B15:E15)</f>
        <v>38</v>
      </c>
      <c r="G15" s="24">
        <v>1</v>
      </c>
      <c r="H15" s="23">
        <v>0</v>
      </c>
      <c r="I15" s="5">
        <v>8</v>
      </c>
      <c r="J15" s="5">
        <v>8</v>
      </c>
      <c r="K15" s="155">
        <f>SUM(G15:J15)</f>
        <v>17</v>
      </c>
      <c r="L15" s="23">
        <v>6</v>
      </c>
      <c r="M15" s="5">
        <v>18</v>
      </c>
      <c r="N15" s="5">
        <v>50</v>
      </c>
      <c r="O15" s="68">
        <v>1</v>
      </c>
      <c r="P15" s="77">
        <f>SUM(L15:O15)</f>
        <v>75</v>
      </c>
    </row>
    <row r="16" spans="1:16" ht="20.100000000000001" customHeight="1" x14ac:dyDescent="0.2">
      <c r="A16" s="152" t="s">
        <v>17</v>
      </c>
      <c r="B16" s="23">
        <v>246</v>
      </c>
      <c r="C16" s="77">
        <v>78</v>
      </c>
      <c r="D16" s="77">
        <v>60</v>
      </c>
      <c r="E16" s="66">
        <v>386</v>
      </c>
      <c r="F16" s="151">
        <f>SUM(B16:E16)</f>
        <v>770</v>
      </c>
      <c r="G16" s="24">
        <v>54</v>
      </c>
      <c r="H16" s="23">
        <v>58</v>
      </c>
      <c r="I16" s="5">
        <v>417</v>
      </c>
      <c r="J16" s="5">
        <v>333</v>
      </c>
      <c r="K16" s="155">
        <f>SUM(G16:J16)</f>
        <v>862</v>
      </c>
      <c r="L16" s="23">
        <v>200</v>
      </c>
      <c r="M16" s="5">
        <v>131</v>
      </c>
      <c r="N16" s="5">
        <v>496</v>
      </c>
      <c r="O16" s="68">
        <v>74</v>
      </c>
      <c r="P16" s="77">
        <f>SUM(L16:O16)</f>
        <v>901</v>
      </c>
    </row>
    <row r="17" spans="1:18" ht="20.100000000000001" customHeight="1" x14ac:dyDescent="0.2">
      <c r="A17" s="152" t="s">
        <v>7</v>
      </c>
      <c r="B17" s="23">
        <f>SUM(B14:B16)</f>
        <v>902</v>
      </c>
      <c r="C17" s="23">
        <f>SUM(C14:C16)</f>
        <v>134</v>
      </c>
      <c r="D17" s="23">
        <f>SUM(D14:D16)</f>
        <v>99</v>
      </c>
      <c r="E17" s="23">
        <f>SUM(E14:E16)</f>
        <v>544</v>
      </c>
      <c r="F17" s="151">
        <f>SUM(B17:E17)</f>
        <v>1679</v>
      </c>
      <c r="G17" s="24">
        <f>SUM(G14:G16)</f>
        <v>63</v>
      </c>
      <c r="H17" s="24">
        <f>SUM(H14:H16)</f>
        <v>96</v>
      </c>
      <c r="I17" s="21">
        <f>SUM(I14:I16)</f>
        <v>541</v>
      </c>
      <c r="J17" s="21">
        <f>SUM(J14:J16)</f>
        <v>395</v>
      </c>
      <c r="K17" s="151">
        <f>SUM(G17:J17)</f>
        <v>1095</v>
      </c>
      <c r="L17" s="24">
        <f>SUM(L14:L16)</f>
        <v>265</v>
      </c>
      <c r="M17" s="21">
        <f>SUM(M14:M16)</f>
        <v>237</v>
      </c>
      <c r="N17" s="21">
        <f>SUM(N14:N16)</f>
        <v>674</v>
      </c>
      <c r="O17" s="24">
        <f>SUM(O14:O16)</f>
        <v>82</v>
      </c>
      <c r="P17" s="77">
        <f>SUM(L17:O17)</f>
        <v>1258</v>
      </c>
    </row>
    <row r="18" spans="1:18" ht="31.5" customHeight="1" x14ac:dyDescent="0.25">
      <c r="A18" s="266" t="s">
        <v>172</v>
      </c>
      <c r="B18" s="267"/>
      <c r="C18" s="268"/>
      <c r="D18" s="268"/>
      <c r="E18" s="267"/>
      <c r="F18" s="267"/>
      <c r="G18" s="267"/>
      <c r="H18" s="267"/>
      <c r="I18" s="267"/>
      <c r="J18" s="267"/>
      <c r="K18" s="267"/>
      <c r="L18" s="267"/>
      <c r="M18" s="267"/>
      <c r="N18" s="267"/>
      <c r="O18" s="267"/>
      <c r="P18" s="268"/>
    </row>
    <row r="19" spans="1:18" ht="36.75" customHeight="1" x14ac:dyDescent="0.2">
      <c r="A19" s="2"/>
      <c r="B19" s="244" t="s">
        <v>19</v>
      </c>
      <c r="C19" s="244"/>
      <c r="D19" s="244"/>
      <c r="E19" s="244"/>
      <c r="F19" s="244"/>
      <c r="G19" s="293" t="s">
        <v>20</v>
      </c>
      <c r="H19" s="293"/>
      <c r="I19" s="293"/>
      <c r="J19" s="293"/>
      <c r="K19" s="293"/>
      <c r="L19" s="294" t="s">
        <v>21</v>
      </c>
      <c r="M19" s="294"/>
      <c r="N19" s="294"/>
      <c r="O19" s="294"/>
      <c r="P19" s="294"/>
    </row>
    <row r="20" spans="1:18" ht="18.95" customHeight="1" x14ac:dyDescent="0.2">
      <c r="A20" s="9" t="s">
        <v>3</v>
      </c>
      <c r="B20" s="227" t="s">
        <v>175</v>
      </c>
      <c r="C20" s="118">
        <v>2021</v>
      </c>
      <c r="D20" s="118">
        <v>2022</v>
      </c>
      <c r="E20" s="118">
        <v>2023</v>
      </c>
      <c r="F20" s="151" t="s">
        <v>7</v>
      </c>
      <c r="G20" s="227" t="s">
        <v>175</v>
      </c>
      <c r="H20" s="118">
        <v>2021</v>
      </c>
      <c r="I20" s="118">
        <v>2022</v>
      </c>
      <c r="J20" s="118">
        <v>2023</v>
      </c>
      <c r="K20" s="151" t="s">
        <v>7</v>
      </c>
      <c r="L20" s="227" t="s">
        <v>175</v>
      </c>
      <c r="M20" s="118">
        <v>2021</v>
      </c>
      <c r="N20" s="118">
        <v>2022</v>
      </c>
      <c r="O20" s="118">
        <v>2023</v>
      </c>
      <c r="P20" s="151" t="s">
        <v>7</v>
      </c>
    </row>
    <row r="21" spans="1:18" ht="20.100000000000001" customHeight="1" x14ac:dyDescent="0.2">
      <c r="A21" s="153" t="s">
        <v>15</v>
      </c>
      <c r="B21" s="151">
        <v>681</v>
      </c>
      <c r="C21" s="151">
        <v>46</v>
      </c>
      <c r="D21" s="151">
        <v>20</v>
      </c>
      <c r="E21" s="151">
        <v>122</v>
      </c>
      <c r="F21" s="151">
        <f>SUM(B21:E21)</f>
        <v>869</v>
      </c>
      <c r="G21" s="151">
        <v>2</v>
      </c>
      <c r="H21" s="151">
        <v>29</v>
      </c>
      <c r="I21" s="151">
        <v>56</v>
      </c>
      <c r="J21" s="151">
        <v>103</v>
      </c>
      <c r="K21" s="151">
        <f>SUM(G21:J21)</f>
        <v>190</v>
      </c>
      <c r="L21" s="151">
        <v>30</v>
      </c>
      <c r="M21" s="151">
        <v>63</v>
      </c>
      <c r="N21" s="151">
        <v>155</v>
      </c>
      <c r="O21" s="151">
        <v>50</v>
      </c>
      <c r="P21" s="151">
        <f>SUM(L21:O21)</f>
        <v>298</v>
      </c>
    </row>
    <row r="22" spans="1:18" ht="20.100000000000001" customHeight="1" x14ac:dyDescent="0.2">
      <c r="A22" s="153" t="s">
        <v>16</v>
      </c>
      <c r="B22" s="151">
        <v>3</v>
      </c>
      <c r="C22" s="151">
        <v>5</v>
      </c>
      <c r="D22" s="151">
        <v>5</v>
      </c>
      <c r="E22" s="151">
        <v>60</v>
      </c>
      <c r="F22" s="151">
        <f>SUM(B22:E22)</f>
        <v>73</v>
      </c>
      <c r="G22" s="151">
        <v>1</v>
      </c>
      <c r="H22" s="151">
        <v>0</v>
      </c>
      <c r="I22" s="151">
        <v>4</v>
      </c>
      <c r="J22" s="151">
        <v>15</v>
      </c>
      <c r="K22" s="151">
        <f>SUM(G22:J22)</f>
        <v>20</v>
      </c>
      <c r="L22" s="151">
        <v>5</v>
      </c>
      <c r="M22" s="151">
        <v>12</v>
      </c>
      <c r="N22" s="182">
        <v>27</v>
      </c>
      <c r="O22" s="151">
        <v>8</v>
      </c>
      <c r="P22" s="151">
        <f>SUM(L22:O22)</f>
        <v>52</v>
      </c>
    </row>
    <row r="23" spans="1:18" ht="20.100000000000001" customHeight="1" x14ac:dyDescent="0.2">
      <c r="A23" s="153" t="s">
        <v>17</v>
      </c>
      <c r="B23" s="151">
        <v>250</v>
      </c>
      <c r="C23" s="151">
        <v>77</v>
      </c>
      <c r="D23" s="151">
        <v>62</v>
      </c>
      <c r="E23" s="151">
        <v>574</v>
      </c>
      <c r="F23" s="151">
        <f>SUM(B23:E23)</f>
        <v>963</v>
      </c>
      <c r="G23" s="151">
        <v>22</v>
      </c>
      <c r="H23" s="151">
        <v>26</v>
      </c>
      <c r="I23" s="151">
        <v>172</v>
      </c>
      <c r="J23" s="151">
        <v>290</v>
      </c>
      <c r="K23" s="151">
        <f>SUM(G23:J23)</f>
        <v>510</v>
      </c>
      <c r="L23" s="151">
        <v>184</v>
      </c>
      <c r="M23" s="151">
        <v>117</v>
      </c>
      <c r="N23" s="151">
        <v>520</v>
      </c>
      <c r="O23" s="151">
        <v>278</v>
      </c>
      <c r="P23" s="151">
        <f>SUM(L23:O23)</f>
        <v>1099</v>
      </c>
    </row>
    <row r="24" spans="1:18" ht="20.100000000000001" customHeight="1" x14ac:dyDescent="0.2">
      <c r="A24" s="15" t="s">
        <v>7</v>
      </c>
      <c r="B24" s="148">
        <f>SUM(B21:B23)</f>
        <v>934</v>
      </c>
      <c r="C24" s="148">
        <f>SUM(C21:C23)</f>
        <v>128</v>
      </c>
      <c r="D24" s="148">
        <f>SUM(D21:D23)</f>
        <v>87</v>
      </c>
      <c r="E24" s="148">
        <f>SUM(E21:E23)</f>
        <v>756</v>
      </c>
      <c r="F24" s="148">
        <f>SUM(B24:E24)</f>
        <v>1905</v>
      </c>
      <c r="G24" s="148">
        <f>SUM(G21:G23)</f>
        <v>25</v>
      </c>
      <c r="H24" s="148">
        <f>SUM(H21:H23)</f>
        <v>55</v>
      </c>
      <c r="I24" s="148">
        <f>SUM(I21:I23)</f>
        <v>232</v>
      </c>
      <c r="J24" s="148">
        <f>SUM(J21:J23)</f>
        <v>408</v>
      </c>
      <c r="K24" s="148">
        <f>SUM(G24:J24)</f>
        <v>720</v>
      </c>
      <c r="L24" s="148">
        <f>SUM(L21:L23)</f>
        <v>219</v>
      </c>
      <c r="M24" s="148">
        <f>SUM(M21:M23)</f>
        <v>192</v>
      </c>
      <c r="N24" s="148">
        <f>SUM(N21:N23)</f>
        <v>702</v>
      </c>
      <c r="O24" s="186">
        <f>SUM(O21:O23)</f>
        <v>336</v>
      </c>
      <c r="P24" s="148">
        <f>SUM(P21:P23)</f>
        <v>1449</v>
      </c>
    </row>
    <row r="25" spans="1:18" ht="113.25" customHeight="1" thickBot="1" x14ac:dyDescent="0.25">
      <c r="A25" s="295" t="s">
        <v>22</v>
      </c>
      <c r="B25" s="295"/>
      <c r="C25" s="295"/>
      <c r="D25" s="295"/>
      <c r="E25" s="149"/>
      <c r="F25" s="296" t="s">
        <v>23</v>
      </c>
      <c r="G25" s="296"/>
      <c r="H25" s="82"/>
      <c r="I25" s="250" t="s">
        <v>173</v>
      </c>
      <c r="J25" s="251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297" t="s">
        <v>24</v>
      </c>
      <c r="B26" s="297"/>
      <c r="C26" s="297"/>
      <c r="D26" s="88"/>
      <c r="E26" s="150" t="s">
        <v>25</v>
      </c>
      <c r="F26" s="89" t="s">
        <v>26</v>
      </c>
      <c r="G26" s="90" t="s">
        <v>27</v>
      </c>
      <c r="H26" s="37"/>
      <c r="I26" s="252"/>
      <c r="J26" s="252"/>
      <c r="K26" s="298"/>
      <c r="L26" s="91"/>
      <c r="M26" s="92"/>
      <c r="N26" s="299"/>
      <c r="O26" s="39"/>
      <c r="P26" s="93"/>
    </row>
    <row r="27" spans="1:18" ht="20.100000000000001" customHeight="1" thickTop="1" thickBot="1" x14ac:dyDescent="0.25">
      <c r="A27" s="297"/>
      <c r="B27" s="297"/>
      <c r="C27" s="297"/>
      <c r="D27" s="94"/>
      <c r="E27" s="95"/>
      <c r="F27" s="96"/>
      <c r="G27" s="96"/>
      <c r="H27" s="37"/>
      <c r="I27" s="252"/>
      <c r="J27" s="252"/>
      <c r="K27" s="298"/>
      <c r="L27" s="97"/>
      <c r="M27" s="98"/>
      <c r="N27" s="299"/>
      <c r="O27" s="39"/>
      <c r="P27" s="93"/>
    </row>
    <row r="28" spans="1:18" ht="20.100000000000001" customHeight="1" thickTop="1" thickBot="1" x14ac:dyDescent="0.25">
      <c r="A28" s="297"/>
      <c r="B28" s="297"/>
      <c r="C28" s="297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297"/>
      <c r="B29" s="297"/>
      <c r="C29" s="297"/>
      <c r="D29" s="94"/>
      <c r="E29" s="95"/>
      <c r="F29" s="99"/>
      <c r="G29" s="99"/>
      <c r="H29" s="37"/>
      <c r="I29" s="264" t="s">
        <v>174</v>
      </c>
      <c r="J29" s="264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297"/>
      <c r="B30" s="297"/>
      <c r="C30" s="297"/>
      <c r="D30" s="94"/>
      <c r="E30" s="95"/>
      <c r="F30" s="99"/>
      <c r="G30" s="99"/>
      <c r="H30" s="37"/>
      <c r="I30" s="265"/>
      <c r="J30" s="265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297"/>
      <c r="B31" s="297"/>
      <c r="C31" s="297"/>
      <c r="D31" s="94"/>
      <c r="E31" s="95"/>
      <c r="F31" s="99"/>
      <c r="G31" s="99"/>
      <c r="H31" s="37"/>
      <c r="I31" s="265"/>
      <c r="J31" s="265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297"/>
      <c r="B32" s="297"/>
      <c r="C32" s="297"/>
      <c r="D32" s="94"/>
      <c r="E32" s="95"/>
      <c r="F32" s="99"/>
      <c r="G32" s="99"/>
      <c r="H32" s="37"/>
      <c r="I32" s="265"/>
      <c r="J32" s="265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297"/>
      <c r="B33" s="297"/>
      <c r="C33" s="297"/>
      <c r="D33" s="94"/>
      <c r="E33" s="95"/>
      <c r="F33" s="99"/>
      <c r="G33" s="99"/>
      <c r="H33" s="37"/>
      <c r="I33" s="265"/>
      <c r="J33" s="265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297"/>
      <c r="B34" s="297"/>
      <c r="C34" s="297"/>
      <c r="D34" s="94"/>
      <c r="E34" s="95"/>
      <c r="F34" s="99"/>
      <c r="G34" s="99"/>
      <c r="H34" s="37"/>
      <c r="I34" s="265"/>
      <c r="J34" s="265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297"/>
      <c r="B35" s="297"/>
      <c r="C35" s="297"/>
      <c r="D35" s="94"/>
      <c r="E35" s="109"/>
      <c r="F35" s="99"/>
      <c r="G35" s="99"/>
      <c r="H35" s="37"/>
      <c r="I35" s="265"/>
      <c r="J35" s="265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297"/>
      <c r="B36" s="297"/>
      <c r="C36" s="297"/>
      <c r="D36" s="94"/>
      <c r="E36" s="110"/>
      <c r="F36" s="99"/>
      <c r="G36" s="99"/>
      <c r="H36" s="37"/>
      <c r="I36" s="265"/>
      <c r="J36" s="265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297"/>
      <c r="B37" s="297"/>
      <c r="C37" s="297"/>
      <c r="D37" s="111" t="s">
        <v>7</v>
      </c>
      <c r="E37" s="112">
        <f>SUM(E27:E36)</f>
        <v>0</v>
      </c>
      <c r="F37" s="112">
        <f>SUM(F27:F36)</f>
        <v>0</v>
      </c>
      <c r="G37" s="112">
        <f>SUM(G27:G36)</f>
        <v>0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R38"/>
  <sheetViews>
    <sheetView view="pageBreakPreview" zoomScaleNormal="100" zoomScaleSheetLayoutView="100" workbookViewId="0">
      <selection activeCell="I3" sqref="I3"/>
    </sheetView>
  </sheetViews>
  <sheetFormatPr defaultColWidth="9.140625" defaultRowHeight="9.75" x14ac:dyDescent="0.2"/>
  <cols>
    <col min="1" max="1" width="18.42578125" style="1" customWidth="1"/>
    <col min="2" max="2" width="11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69" t="s">
        <v>105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</row>
    <row r="2" spans="1:16" ht="29.25" customHeight="1" x14ac:dyDescent="0.2">
      <c r="A2" s="269" t="s">
        <v>166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</row>
    <row r="3" spans="1:16" ht="22.5" customHeight="1" x14ac:dyDescent="0.2">
      <c r="A3" s="2"/>
      <c r="B3" s="289" t="s">
        <v>0</v>
      </c>
      <c r="C3" s="289"/>
      <c r="D3" s="3"/>
      <c r="E3" s="3"/>
      <c r="F3" s="3"/>
      <c r="G3" s="3"/>
      <c r="H3" s="76" t="s">
        <v>1</v>
      </c>
      <c r="I3" s="117">
        <v>10</v>
      </c>
      <c r="J3" s="6"/>
      <c r="K3" s="4" t="s">
        <v>2</v>
      </c>
      <c r="L3" s="141">
        <v>9</v>
      </c>
      <c r="M3" s="2"/>
      <c r="N3" s="2"/>
      <c r="O3" s="2"/>
      <c r="P3" s="2"/>
    </row>
    <row r="4" spans="1:16" ht="51" customHeight="1" x14ac:dyDescent="0.2">
      <c r="A4" s="2"/>
      <c r="B4" s="272" t="s">
        <v>167</v>
      </c>
      <c r="C4" s="272"/>
      <c r="D4" s="272"/>
      <c r="E4" s="272"/>
      <c r="F4" s="227" t="s">
        <v>168</v>
      </c>
      <c r="G4" s="273" t="s">
        <v>169</v>
      </c>
      <c r="H4" s="274"/>
      <c r="I4" s="274"/>
      <c r="J4" s="274"/>
      <c r="K4" s="272" t="s">
        <v>170</v>
      </c>
      <c r="L4" s="272"/>
      <c r="M4" s="272"/>
      <c r="N4" s="272"/>
    </row>
    <row r="5" spans="1:16" ht="44.25" customHeight="1" x14ac:dyDescent="0.2">
      <c r="A5" s="9" t="s">
        <v>3</v>
      </c>
      <c r="B5" s="78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56" t="s">
        <v>14</v>
      </c>
      <c r="N5" s="156" t="s">
        <v>7</v>
      </c>
    </row>
    <row r="6" spans="1:16" ht="20.100000000000001" customHeight="1" x14ac:dyDescent="0.2">
      <c r="A6" s="153" t="s">
        <v>15</v>
      </c>
      <c r="B6" s="153">
        <v>83</v>
      </c>
      <c r="C6" s="153">
        <v>33</v>
      </c>
      <c r="D6" s="238">
        <v>27</v>
      </c>
      <c r="E6" s="153">
        <f>B6+C6+D6</f>
        <v>143</v>
      </c>
      <c r="F6" s="153">
        <v>27</v>
      </c>
      <c r="G6" s="153">
        <v>15</v>
      </c>
      <c r="H6" s="153">
        <v>1</v>
      </c>
      <c r="I6" s="153">
        <v>0</v>
      </c>
      <c r="J6" s="153">
        <f>SUM(G6:I6)</f>
        <v>16</v>
      </c>
      <c r="K6" s="153">
        <v>59</v>
      </c>
      <c r="L6" s="153">
        <v>54</v>
      </c>
      <c r="M6" s="151">
        <v>41</v>
      </c>
      <c r="N6" s="151">
        <f>SUM(K6:M6)</f>
        <v>154</v>
      </c>
      <c r="O6" s="1">
        <f>E6+F6-J6-N6</f>
        <v>0</v>
      </c>
    </row>
    <row r="7" spans="1:16" ht="20.100000000000001" customHeight="1" x14ac:dyDescent="0.2">
      <c r="A7" s="153" t="s">
        <v>16</v>
      </c>
      <c r="B7" s="153">
        <v>2</v>
      </c>
      <c r="C7" s="153">
        <v>4</v>
      </c>
      <c r="D7" s="238">
        <v>2</v>
      </c>
      <c r="E7" s="153">
        <f>B7+C7+D7</f>
        <v>8</v>
      </c>
      <c r="F7" s="153">
        <v>2</v>
      </c>
      <c r="G7" s="153">
        <v>0</v>
      </c>
      <c r="H7" s="153">
        <v>0</v>
      </c>
      <c r="I7" s="153">
        <v>0</v>
      </c>
      <c r="J7" s="153">
        <f>SUM(G7:I7)</f>
        <v>0</v>
      </c>
      <c r="K7" s="153">
        <v>3</v>
      </c>
      <c r="L7" s="153">
        <v>4</v>
      </c>
      <c r="M7" s="151">
        <v>3</v>
      </c>
      <c r="N7" s="148">
        <f>SUM(K7:M7)</f>
        <v>10</v>
      </c>
      <c r="O7" s="1">
        <f t="shared" ref="O7:O9" si="0">E7+F7-J7-N7</f>
        <v>0</v>
      </c>
    </row>
    <row r="8" spans="1:16" ht="20.100000000000001" customHeight="1" x14ac:dyDescent="0.2">
      <c r="A8" s="153" t="s">
        <v>17</v>
      </c>
      <c r="B8" s="153">
        <v>635</v>
      </c>
      <c r="C8" s="153">
        <v>527</v>
      </c>
      <c r="D8" s="120">
        <v>274</v>
      </c>
      <c r="E8" s="153">
        <f>B8+C8+D8</f>
        <v>1436</v>
      </c>
      <c r="F8" s="153">
        <v>123</v>
      </c>
      <c r="G8" s="153">
        <v>173</v>
      </c>
      <c r="H8" s="153">
        <v>7</v>
      </c>
      <c r="I8" s="153">
        <v>0</v>
      </c>
      <c r="J8" s="153">
        <f>SUM(G8:I8)</f>
        <v>180</v>
      </c>
      <c r="K8" s="153">
        <v>381</v>
      </c>
      <c r="L8" s="153">
        <v>700</v>
      </c>
      <c r="M8" s="120">
        <v>298</v>
      </c>
      <c r="N8" s="144">
        <f>SUM(K8:M8)</f>
        <v>1379</v>
      </c>
      <c r="O8" s="1">
        <f t="shared" si="0"/>
        <v>0</v>
      </c>
    </row>
    <row r="9" spans="1:16" ht="20.100000000000001" customHeight="1" x14ac:dyDescent="0.2">
      <c r="A9" s="15" t="s">
        <v>7</v>
      </c>
      <c r="B9" s="148">
        <f>SUM(B6:B8)</f>
        <v>720</v>
      </c>
      <c r="C9" s="148">
        <f>SUM(C6:C8)</f>
        <v>564</v>
      </c>
      <c r="D9" s="148">
        <f>SUM(D6:D8)</f>
        <v>303</v>
      </c>
      <c r="E9" s="153">
        <f>B9+C9+D9</f>
        <v>1587</v>
      </c>
      <c r="F9" s="15">
        <f>SUM(F6:F8)</f>
        <v>152</v>
      </c>
      <c r="G9" s="15">
        <f>SUM(G6:G8)</f>
        <v>188</v>
      </c>
      <c r="H9" s="15">
        <f>SUM(H6:H8)</f>
        <v>8</v>
      </c>
      <c r="I9" s="15">
        <f>SUM(I6:I8)</f>
        <v>0</v>
      </c>
      <c r="J9" s="153">
        <f>SUM(G9:I9)</f>
        <v>196</v>
      </c>
      <c r="K9" s="15">
        <f>SUM(K6:K8)</f>
        <v>443</v>
      </c>
      <c r="L9" s="15">
        <f>SUM(L6:L8)</f>
        <v>758</v>
      </c>
      <c r="M9" s="15">
        <f>SUM(M6:M8)</f>
        <v>342</v>
      </c>
      <c r="N9" s="144">
        <f>SUM(N6:N8)</f>
        <v>1543</v>
      </c>
      <c r="O9" s="1">
        <f t="shared" si="0"/>
        <v>0</v>
      </c>
    </row>
    <row r="10" spans="1:16" ht="20.25" customHeight="1" x14ac:dyDescent="0.2">
      <c r="A10" s="290" t="s">
        <v>18</v>
      </c>
      <c r="B10" s="290"/>
      <c r="C10" s="290"/>
      <c r="D10" s="290"/>
      <c r="E10" s="290"/>
      <c r="F10" s="290"/>
      <c r="G10" s="290"/>
      <c r="H10" s="290"/>
      <c r="I10" s="290"/>
      <c r="J10" s="290"/>
      <c r="K10" s="290"/>
      <c r="L10" s="290"/>
      <c r="M10" s="290"/>
      <c r="N10" s="291"/>
      <c r="O10" s="290"/>
      <c r="P10" s="290"/>
    </row>
    <row r="11" spans="1:16" ht="24.75" customHeight="1" x14ac:dyDescent="0.2">
      <c r="A11" s="276" t="s">
        <v>171</v>
      </c>
      <c r="B11" s="276"/>
      <c r="C11" s="276"/>
      <c r="D11" s="276"/>
      <c r="E11" s="276"/>
      <c r="F11" s="276"/>
      <c r="G11" s="276"/>
      <c r="H11" s="276"/>
      <c r="I11" s="276"/>
      <c r="J11" s="276"/>
      <c r="K11" s="276"/>
      <c r="L11" s="276"/>
      <c r="M11" s="276"/>
      <c r="N11" s="276"/>
      <c r="O11" s="276"/>
      <c r="P11" s="276"/>
    </row>
    <row r="12" spans="1:16" ht="24" customHeight="1" x14ac:dyDescent="0.2">
      <c r="A12" s="80"/>
      <c r="B12" s="292" t="s">
        <v>19</v>
      </c>
      <c r="C12" s="292"/>
      <c r="D12" s="292"/>
      <c r="E12" s="292"/>
      <c r="F12" s="292"/>
      <c r="G12" s="292" t="s">
        <v>20</v>
      </c>
      <c r="H12" s="292"/>
      <c r="I12" s="292"/>
      <c r="J12" s="292"/>
      <c r="K12" s="292"/>
      <c r="L12" s="292" t="s">
        <v>21</v>
      </c>
      <c r="M12" s="292"/>
      <c r="N12" s="292"/>
      <c r="O12" s="292"/>
      <c r="P12" s="292"/>
    </row>
    <row r="13" spans="1:16" ht="18.95" customHeight="1" x14ac:dyDescent="0.2">
      <c r="A13" s="81" t="s">
        <v>3</v>
      </c>
      <c r="B13" s="227" t="s">
        <v>175</v>
      </c>
      <c r="C13" s="118">
        <v>2021</v>
      </c>
      <c r="D13" s="118">
        <v>2022</v>
      </c>
      <c r="E13" s="118">
        <v>2023</v>
      </c>
      <c r="F13" s="151" t="s">
        <v>7</v>
      </c>
      <c r="G13" s="227" t="s">
        <v>175</v>
      </c>
      <c r="H13" s="118">
        <v>2021</v>
      </c>
      <c r="I13" s="118">
        <v>2022</v>
      </c>
      <c r="J13" s="118">
        <v>2023</v>
      </c>
      <c r="K13" s="151" t="s">
        <v>7</v>
      </c>
      <c r="L13" s="227" t="s">
        <v>175</v>
      </c>
      <c r="M13" s="118">
        <v>2021</v>
      </c>
      <c r="N13" s="118">
        <v>2022</v>
      </c>
      <c r="O13" s="118">
        <v>2023</v>
      </c>
      <c r="P13" s="151" t="s">
        <v>7</v>
      </c>
    </row>
    <row r="14" spans="1:16" ht="20.100000000000001" customHeight="1" x14ac:dyDescent="0.2">
      <c r="A14" s="19" t="s">
        <v>15</v>
      </c>
      <c r="B14" s="20">
        <v>1</v>
      </c>
      <c r="C14" s="77">
        <v>32</v>
      </c>
      <c r="D14" s="77">
        <v>34</v>
      </c>
      <c r="E14" s="65">
        <v>16</v>
      </c>
      <c r="F14" s="151">
        <f>SUM(B14:E14)</f>
        <v>83</v>
      </c>
      <c r="G14" s="21">
        <v>10</v>
      </c>
      <c r="H14" s="20">
        <v>14</v>
      </c>
      <c r="I14" s="5">
        <v>3</v>
      </c>
      <c r="J14" s="5">
        <v>6</v>
      </c>
      <c r="K14" s="155">
        <f>SUM(G14:J14)</f>
        <v>33</v>
      </c>
      <c r="L14" s="20">
        <v>17</v>
      </c>
      <c r="M14" s="5">
        <v>1</v>
      </c>
      <c r="N14" s="5">
        <v>3</v>
      </c>
      <c r="O14" s="67">
        <v>6</v>
      </c>
      <c r="P14" s="77">
        <f>SUM(L14:O14)</f>
        <v>27</v>
      </c>
    </row>
    <row r="15" spans="1:16" ht="20.100000000000001" customHeight="1" x14ac:dyDescent="0.2">
      <c r="A15" s="152" t="s">
        <v>16</v>
      </c>
      <c r="B15" s="23">
        <v>0</v>
      </c>
      <c r="C15" s="77">
        <v>1</v>
      </c>
      <c r="D15" s="77">
        <v>0</v>
      </c>
      <c r="E15" s="66">
        <v>1</v>
      </c>
      <c r="F15" s="151">
        <f>SUM(B15:E15)</f>
        <v>2</v>
      </c>
      <c r="G15" s="24">
        <v>2</v>
      </c>
      <c r="H15" s="23">
        <v>1</v>
      </c>
      <c r="I15" s="5">
        <v>0</v>
      </c>
      <c r="J15" s="5">
        <v>1</v>
      </c>
      <c r="K15" s="155">
        <f>SUM(G15:J15)</f>
        <v>4</v>
      </c>
      <c r="L15" s="23">
        <v>2</v>
      </c>
      <c r="M15" s="5">
        <v>0</v>
      </c>
      <c r="N15" s="5">
        <v>0</v>
      </c>
      <c r="O15" s="68">
        <v>0</v>
      </c>
      <c r="P15" s="77">
        <f>SUM(L15:O15)</f>
        <v>2</v>
      </c>
    </row>
    <row r="16" spans="1:16" ht="20.100000000000001" customHeight="1" x14ac:dyDescent="0.2">
      <c r="A16" s="152" t="s">
        <v>17</v>
      </c>
      <c r="B16" s="23">
        <v>92</v>
      </c>
      <c r="C16" s="77">
        <v>174</v>
      </c>
      <c r="D16" s="77">
        <v>248</v>
      </c>
      <c r="E16" s="66">
        <v>121</v>
      </c>
      <c r="F16" s="151">
        <f>SUM(B16:E16)</f>
        <v>635</v>
      </c>
      <c r="G16" s="24">
        <v>400</v>
      </c>
      <c r="H16" s="23">
        <v>43</v>
      </c>
      <c r="I16" s="5">
        <v>40</v>
      </c>
      <c r="J16" s="5">
        <v>44</v>
      </c>
      <c r="K16" s="155">
        <f>SUM(G16:J16)</f>
        <v>527</v>
      </c>
      <c r="L16" s="23">
        <v>210</v>
      </c>
      <c r="M16" s="5">
        <v>18</v>
      </c>
      <c r="N16" s="5">
        <v>22</v>
      </c>
      <c r="O16" s="68">
        <v>24</v>
      </c>
      <c r="P16" s="77">
        <f>SUM(L16:O16)</f>
        <v>274</v>
      </c>
    </row>
    <row r="17" spans="1:18" ht="20.100000000000001" customHeight="1" x14ac:dyDescent="0.2">
      <c r="A17" s="152" t="s">
        <v>7</v>
      </c>
      <c r="B17" s="23">
        <f>SUM(B14:B16)</f>
        <v>93</v>
      </c>
      <c r="C17" s="23">
        <f>SUM(C14:C16)</f>
        <v>207</v>
      </c>
      <c r="D17" s="23">
        <f>SUM(D14:D16)</f>
        <v>282</v>
      </c>
      <c r="E17" s="23">
        <f>SUM(E14:E16)</f>
        <v>138</v>
      </c>
      <c r="F17" s="151">
        <f>SUM(B17:E17)</f>
        <v>720</v>
      </c>
      <c r="G17" s="24">
        <f>SUM(G14:G16)</f>
        <v>412</v>
      </c>
      <c r="H17" s="24">
        <f>SUM(H14:H16)</f>
        <v>58</v>
      </c>
      <c r="I17" s="21">
        <f>SUM(I14:I16)</f>
        <v>43</v>
      </c>
      <c r="J17" s="21">
        <f>SUM(J14:J16)</f>
        <v>51</v>
      </c>
      <c r="K17" s="151">
        <f>SUM(G17:J17)</f>
        <v>564</v>
      </c>
      <c r="L17" s="24">
        <f>SUM(L14:L16)</f>
        <v>229</v>
      </c>
      <c r="M17" s="21">
        <f>SUM(M14:M16)</f>
        <v>19</v>
      </c>
      <c r="N17" s="21">
        <f>SUM(N14:N16)</f>
        <v>25</v>
      </c>
      <c r="O17" s="24">
        <f>SUM(O14:O16)</f>
        <v>30</v>
      </c>
      <c r="P17" s="77">
        <f>SUM(L17:O17)</f>
        <v>303</v>
      </c>
    </row>
    <row r="18" spans="1:18" ht="31.5" customHeight="1" x14ac:dyDescent="0.25">
      <c r="A18" s="266" t="s">
        <v>172</v>
      </c>
      <c r="B18" s="267"/>
      <c r="C18" s="268"/>
      <c r="D18" s="268"/>
      <c r="E18" s="267"/>
      <c r="F18" s="267"/>
      <c r="G18" s="267"/>
      <c r="H18" s="267"/>
      <c r="I18" s="267"/>
      <c r="J18" s="267"/>
      <c r="K18" s="267"/>
      <c r="L18" s="267"/>
      <c r="M18" s="267"/>
      <c r="N18" s="267"/>
      <c r="O18" s="267"/>
      <c r="P18" s="268"/>
    </row>
    <row r="19" spans="1:18" ht="36.75" customHeight="1" x14ac:dyDescent="0.2">
      <c r="A19" s="2"/>
      <c r="B19" s="244" t="s">
        <v>19</v>
      </c>
      <c r="C19" s="244"/>
      <c r="D19" s="244"/>
      <c r="E19" s="244"/>
      <c r="F19" s="244"/>
      <c r="G19" s="293" t="s">
        <v>20</v>
      </c>
      <c r="H19" s="293"/>
      <c r="I19" s="293"/>
      <c r="J19" s="293"/>
      <c r="K19" s="293"/>
      <c r="L19" s="294" t="s">
        <v>21</v>
      </c>
      <c r="M19" s="294"/>
      <c r="N19" s="294"/>
      <c r="O19" s="294"/>
      <c r="P19" s="294"/>
    </row>
    <row r="20" spans="1:18" ht="18.95" customHeight="1" x14ac:dyDescent="0.2">
      <c r="A20" s="9" t="s">
        <v>3</v>
      </c>
      <c r="B20" s="227" t="s">
        <v>175</v>
      </c>
      <c r="C20" s="118">
        <v>2021</v>
      </c>
      <c r="D20" s="118">
        <v>2022</v>
      </c>
      <c r="E20" s="118">
        <v>2023</v>
      </c>
      <c r="F20" s="151" t="s">
        <v>7</v>
      </c>
      <c r="G20" s="227" t="s">
        <v>175</v>
      </c>
      <c r="H20" s="118">
        <v>2021</v>
      </c>
      <c r="I20" s="118">
        <v>2022</v>
      </c>
      <c r="J20" s="118">
        <v>2023</v>
      </c>
      <c r="K20" s="151" t="s">
        <v>7</v>
      </c>
      <c r="L20" s="227" t="s">
        <v>175</v>
      </c>
      <c r="M20" s="118">
        <v>2021</v>
      </c>
      <c r="N20" s="118">
        <v>2022</v>
      </c>
      <c r="O20" s="118">
        <v>2023</v>
      </c>
      <c r="P20" s="151" t="s">
        <v>7</v>
      </c>
    </row>
    <row r="21" spans="1:18" ht="20.100000000000001" customHeight="1" x14ac:dyDescent="0.2">
      <c r="A21" s="153" t="s">
        <v>15</v>
      </c>
      <c r="B21" s="151">
        <v>0</v>
      </c>
      <c r="C21" s="151">
        <v>8</v>
      </c>
      <c r="D21" s="151">
        <v>19</v>
      </c>
      <c r="E21" s="151">
        <v>32</v>
      </c>
      <c r="F21" s="151">
        <f>SUM(B21:E21)</f>
        <v>59</v>
      </c>
      <c r="G21" s="151">
        <v>5</v>
      </c>
      <c r="H21" s="151">
        <v>23</v>
      </c>
      <c r="I21" s="151">
        <v>17</v>
      </c>
      <c r="J21" s="151">
        <v>9</v>
      </c>
      <c r="K21" s="151">
        <f>SUM(G21:J21)</f>
        <v>54</v>
      </c>
      <c r="L21" s="151">
        <v>19</v>
      </c>
      <c r="M21" s="151">
        <v>8</v>
      </c>
      <c r="N21" s="151">
        <v>5</v>
      </c>
      <c r="O21" s="151">
        <v>9</v>
      </c>
      <c r="P21" s="151">
        <f>SUM(L21:O21)</f>
        <v>41</v>
      </c>
    </row>
    <row r="22" spans="1:18" ht="20.100000000000001" customHeight="1" x14ac:dyDescent="0.2">
      <c r="A22" s="153" t="s">
        <v>16</v>
      </c>
      <c r="B22" s="151">
        <v>0</v>
      </c>
      <c r="C22" s="151">
        <v>0</v>
      </c>
      <c r="D22" s="151">
        <v>0</v>
      </c>
      <c r="E22" s="151">
        <v>3</v>
      </c>
      <c r="F22" s="151">
        <f>SUM(B22:E22)</f>
        <v>3</v>
      </c>
      <c r="G22" s="151">
        <v>2</v>
      </c>
      <c r="H22" s="151">
        <v>1</v>
      </c>
      <c r="I22" s="151">
        <v>0</v>
      </c>
      <c r="J22" s="151">
        <v>1</v>
      </c>
      <c r="K22" s="151">
        <f>SUM(G22:J22)</f>
        <v>4</v>
      </c>
      <c r="L22" s="151">
        <v>3</v>
      </c>
      <c r="M22" s="151">
        <v>0</v>
      </c>
      <c r="N22" s="182">
        <v>0</v>
      </c>
      <c r="O22" s="151">
        <v>0</v>
      </c>
      <c r="P22" s="151">
        <f>SUM(L22:O22)</f>
        <v>3</v>
      </c>
    </row>
    <row r="23" spans="1:18" ht="20.100000000000001" customHeight="1" x14ac:dyDescent="0.2">
      <c r="A23" s="153" t="s">
        <v>17</v>
      </c>
      <c r="B23" s="151">
        <v>38</v>
      </c>
      <c r="C23" s="151">
        <v>32</v>
      </c>
      <c r="D23" s="151">
        <v>129</v>
      </c>
      <c r="E23" s="151">
        <v>182</v>
      </c>
      <c r="F23" s="151">
        <f>SUM(B23:E23)</f>
        <v>381</v>
      </c>
      <c r="G23" s="151">
        <v>317</v>
      </c>
      <c r="H23" s="151">
        <v>172</v>
      </c>
      <c r="I23" s="151">
        <v>136</v>
      </c>
      <c r="J23" s="151">
        <v>75</v>
      </c>
      <c r="K23" s="151">
        <f>SUM(G23:J23)</f>
        <v>700</v>
      </c>
      <c r="L23" s="151">
        <v>232</v>
      </c>
      <c r="M23" s="151">
        <v>14</v>
      </c>
      <c r="N23" s="151">
        <v>30</v>
      </c>
      <c r="O23" s="151">
        <v>22</v>
      </c>
      <c r="P23" s="151">
        <f>SUM(L23:O23)</f>
        <v>298</v>
      </c>
    </row>
    <row r="24" spans="1:18" ht="20.100000000000001" customHeight="1" x14ac:dyDescent="0.2">
      <c r="A24" s="15" t="s">
        <v>7</v>
      </c>
      <c r="B24" s="148">
        <f>SUM(B21:B23)</f>
        <v>38</v>
      </c>
      <c r="C24" s="148">
        <f>SUM(C21:C23)</f>
        <v>40</v>
      </c>
      <c r="D24" s="148">
        <f>SUM(D21:D23)</f>
        <v>148</v>
      </c>
      <c r="E24" s="148">
        <f>SUM(E21:E23)</f>
        <v>217</v>
      </c>
      <c r="F24" s="148">
        <f>SUM(B24:E24)</f>
        <v>443</v>
      </c>
      <c r="G24" s="148">
        <f>SUM(G21:G23)</f>
        <v>324</v>
      </c>
      <c r="H24" s="148">
        <f>SUM(H21:H23)</f>
        <v>196</v>
      </c>
      <c r="I24" s="148">
        <f>SUM(I21:I23)</f>
        <v>153</v>
      </c>
      <c r="J24" s="148">
        <f>SUM(J21:J23)</f>
        <v>85</v>
      </c>
      <c r="K24" s="148">
        <f>SUM(G24:J24)</f>
        <v>758</v>
      </c>
      <c r="L24" s="148">
        <f>SUM(L21:L23)</f>
        <v>254</v>
      </c>
      <c r="M24" s="148">
        <f>SUM(M21:M23)</f>
        <v>22</v>
      </c>
      <c r="N24" s="148">
        <f>SUM(N21:N23)</f>
        <v>35</v>
      </c>
      <c r="O24" s="186">
        <f>SUM(O21:O23)</f>
        <v>31</v>
      </c>
      <c r="P24" s="148">
        <f>SUM(P21:P23)</f>
        <v>342</v>
      </c>
    </row>
    <row r="25" spans="1:18" ht="113.25" customHeight="1" thickBot="1" x14ac:dyDescent="0.25">
      <c r="A25" s="295" t="s">
        <v>22</v>
      </c>
      <c r="B25" s="295"/>
      <c r="C25" s="295"/>
      <c r="D25" s="295"/>
      <c r="E25" s="149"/>
      <c r="F25" s="296" t="s">
        <v>23</v>
      </c>
      <c r="G25" s="296"/>
      <c r="H25" s="82"/>
      <c r="I25" s="250" t="s">
        <v>173</v>
      </c>
      <c r="J25" s="251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297" t="s">
        <v>24</v>
      </c>
      <c r="B26" s="297"/>
      <c r="C26" s="297"/>
      <c r="D26" s="88"/>
      <c r="E26" s="150" t="s">
        <v>25</v>
      </c>
      <c r="F26" s="89" t="s">
        <v>26</v>
      </c>
      <c r="G26" s="90" t="s">
        <v>27</v>
      </c>
      <c r="H26" s="37"/>
      <c r="I26" s="252"/>
      <c r="J26" s="252"/>
      <c r="K26" s="298">
        <v>8</v>
      </c>
      <c r="L26" s="91"/>
      <c r="M26" s="92"/>
      <c r="N26" s="299"/>
      <c r="O26" s="39"/>
      <c r="P26" s="93"/>
    </row>
    <row r="27" spans="1:18" ht="20.100000000000001" customHeight="1" thickTop="1" thickBot="1" x14ac:dyDescent="0.25">
      <c r="A27" s="297"/>
      <c r="B27" s="297"/>
      <c r="C27" s="297"/>
      <c r="D27" s="94"/>
      <c r="E27" s="95"/>
      <c r="F27" s="96"/>
      <c r="G27" s="96"/>
      <c r="H27" s="37"/>
      <c r="I27" s="252"/>
      <c r="J27" s="252"/>
      <c r="K27" s="298"/>
      <c r="L27" s="97"/>
      <c r="M27" s="98"/>
      <c r="N27" s="299"/>
      <c r="O27" s="39"/>
      <c r="P27" s="93"/>
    </row>
    <row r="28" spans="1:18" ht="20.100000000000001" customHeight="1" thickTop="1" thickBot="1" x14ac:dyDescent="0.25">
      <c r="A28" s="297"/>
      <c r="B28" s="297"/>
      <c r="C28" s="297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297"/>
      <c r="B29" s="297"/>
      <c r="C29" s="297"/>
      <c r="D29" s="94"/>
      <c r="E29" s="95"/>
      <c r="F29" s="99"/>
      <c r="G29" s="99"/>
      <c r="H29" s="37"/>
      <c r="I29" s="264" t="s">
        <v>174</v>
      </c>
      <c r="J29" s="264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297"/>
      <c r="B30" s="297"/>
      <c r="C30" s="297"/>
      <c r="D30" s="94"/>
      <c r="E30" s="95"/>
      <c r="F30" s="99"/>
      <c r="G30" s="99"/>
      <c r="H30" s="37"/>
      <c r="I30" s="265"/>
      <c r="J30" s="265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297"/>
      <c r="B31" s="297"/>
      <c r="C31" s="297"/>
      <c r="D31" s="94"/>
      <c r="E31" s="95"/>
      <c r="F31" s="99"/>
      <c r="G31" s="99"/>
      <c r="H31" s="37"/>
      <c r="I31" s="265"/>
      <c r="J31" s="265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297"/>
      <c r="B32" s="297"/>
      <c r="C32" s="297"/>
      <c r="D32" s="94"/>
      <c r="E32" s="95"/>
      <c r="F32" s="99"/>
      <c r="G32" s="99"/>
      <c r="H32" s="37"/>
      <c r="I32" s="265"/>
      <c r="J32" s="265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297"/>
      <c r="B33" s="297"/>
      <c r="C33" s="297"/>
      <c r="D33" s="94"/>
      <c r="E33" s="95"/>
      <c r="F33" s="99"/>
      <c r="G33" s="99"/>
      <c r="H33" s="37"/>
      <c r="I33" s="265"/>
      <c r="J33" s="265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297"/>
      <c r="B34" s="297"/>
      <c r="C34" s="297"/>
      <c r="D34" s="94"/>
      <c r="E34" s="95"/>
      <c r="F34" s="99"/>
      <c r="G34" s="99"/>
      <c r="H34" s="37"/>
      <c r="I34" s="265"/>
      <c r="J34" s="265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297"/>
      <c r="B35" s="297"/>
      <c r="C35" s="297"/>
      <c r="D35" s="94"/>
      <c r="E35" s="109"/>
      <c r="F35" s="99"/>
      <c r="G35" s="99"/>
      <c r="H35" s="37"/>
      <c r="I35" s="265"/>
      <c r="J35" s="265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297"/>
      <c r="B36" s="297"/>
      <c r="C36" s="297"/>
      <c r="D36" s="94"/>
      <c r="E36" s="110"/>
      <c r="F36" s="99"/>
      <c r="G36" s="99"/>
      <c r="H36" s="37"/>
      <c r="I36" s="265"/>
      <c r="J36" s="265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297"/>
      <c r="B37" s="297"/>
      <c r="C37" s="297"/>
      <c r="D37" s="111" t="s">
        <v>7</v>
      </c>
      <c r="E37" s="112">
        <f>SUM(E27:E36)</f>
        <v>0</v>
      </c>
      <c r="F37" s="112">
        <f>SUM(F27:F36)</f>
        <v>0</v>
      </c>
      <c r="G37" s="112">
        <f>SUM(G27:G36)</f>
        <v>0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57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R38"/>
  <sheetViews>
    <sheetView view="pageBreakPreview" zoomScaleNormal="100" zoomScaleSheetLayoutView="100" workbookViewId="0">
      <selection activeCell="I3" sqref="I3"/>
    </sheetView>
  </sheetViews>
  <sheetFormatPr defaultColWidth="9.140625" defaultRowHeight="9.75" x14ac:dyDescent="0.2"/>
  <cols>
    <col min="1" max="1" width="18.42578125" style="1" customWidth="1"/>
    <col min="2" max="2" width="11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69" t="s">
        <v>113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</row>
    <row r="2" spans="1:16" ht="29.25" customHeight="1" x14ac:dyDescent="0.2">
      <c r="A2" s="269" t="s">
        <v>166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</row>
    <row r="3" spans="1:16" ht="22.5" customHeight="1" x14ac:dyDescent="0.2">
      <c r="A3" s="2"/>
      <c r="B3" s="289" t="s">
        <v>0</v>
      </c>
      <c r="C3" s="289"/>
      <c r="D3" s="3"/>
      <c r="E3" s="3"/>
      <c r="F3" s="3"/>
      <c r="G3" s="3"/>
      <c r="H3" s="76" t="s">
        <v>1</v>
      </c>
      <c r="I3" s="117">
        <v>12</v>
      </c>
      <c r="J3" s="6"/>
      <c r="K3" s="4" t="s">
        <v>2</v>
      </c>
      <c r="L3" s="141">
        <v>8</v>
      </c>
      <c r="M3" s="2"/>
      <c r="N3" s="2"/>
      <c r="O3" s="2"/>
      <c r="P3" s="2"/>
    </row>
    <row r="4" spans="1:16" ht="51" customHeight="1" x14ac:dyDescent="0.2">
      <c r="A4" s="2"/>
      <c r="B4" s="272" t="s">
        <v>167</v>
      </c>
      <c r="C4" s="272"/>
      <c r="D4" s="272"/>
      <c r="E4" s="272"/>
      <c r="F4" s="227" t="s">
        <v>168</v>
      </c>
      <c r="G4" s="273" t="s">
        <v>169</v>
      </c>
      <c r="H4" s="274"/>
      <c r="I4" s="274"/>
      <c r="J4" s="274"/>
      <c r="K4" s="272" t="s">
        <v>170</v>
      </c>
      <c r="L4" s="272"/>
      <c r="M4" s="272"/>
      <c r="N4" s="272"/>
    </row>
    <row r="5" spans="1:16" ht="44.25" customHeight="1" x14ac:dyDescent="0.2">
      <c r="A5" s="9" t="s">
        <v>3</v>
      </c>
      <c r="B5" s="78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56" t="s">
        <v>14</v>
      </c>
      <c r="N5" s="156" t="s">
        <v>7</v>
      </c>
    </row>
    <row r="6" spans="1:16" ht="20.100000000000001" customHeight="1" x14ac:dyDescent="0.2">
      <c r="A6" s="153" t="s">
        <v>15</v>
      </c>
      <c r="B6" s="151">
        <v>35</v>
      </c>
      <c r="C6" s="153">
        <v>65</v>
      </c>
      <c r="D6" s="153">
        <v>26</v>
      </c>
      <c r="E6" s="153">
        <f>B6+C6+D6</f>
        <v>126</v>
      </c>
      <c r="F6" s="153">
        <v>19</v>
      </c>
      <c r="G6" s="153">
        <v>30</v>
      </c>
      <c r="H6" s="153">
        <v>1</v>
      </c>
      <c r="I6" s="153">
        <v>0</v>
      </c>
      <c r="J6" s="153">
        <f>SUM(G6:I6)</f>
        <v>31</v>
      </c>
      <c r="K6" s="153">
        <v>39</v>
      </c>
      <c r="L6" s="153">
        <v>43</v>
      </c>
      <c r="M6" s="151">
        <v>32</v>
      </c>
      <c r="N6" s="151">
        <f>SUM(K6:M6)</f>
        <v>114</v>
      </c>
      <c r="O6" s="1">
        <f>E6+F6-J6-N6</f>
        <v>0</v>
      </c>
    </row>
    <row r="7" spans="1:16" ht="20.100000000000001" customHeight="1" x14ac:dyDescent="0.2">
      <c r="A7" s="153" t="s">
        <v>16</v>
      </c>
      <c r="B7" s="151">
        <v>26</v>
      </c>
      <c r="C7" s="153">
        <v>46</v>
      </c>
      <c r="D7" s="153">
        <v>2</v>
      </c>
      <c r="E7" s="153">
        <f>B7+C7+D7</f>
        <v>74</v>
      </c>
      <c r="F7" s="153">
        <v>46</v>
      </c>
      <c r="G7" s="153">
        <v>2</v>
      </c>
      <c r="H7" s="153">
        <v>1</v>
      </c>
      <c r="I7" s="153">
        <v>0</v>
      </c>
      <c r="J7" s="153">
        <f>SUM(G7:I7)</f>
        <v>3</v>
      </c>
      <c r="K7" s="153">
        <v>71</v>
      </c>
      <c r="L7" s="153">
        <v>36</v>
      </c>
      <c r="M7" s="151">
        <v>10</v>
      </c>
      <c r="N7" s="148">
        <f>SUM(K7:M7)</f>
        <v>117</v>
      </c>
      <c r="O7" s="1">
        <f t="shared" ref="O7:O9" si="0">E7+F7-J7-N7</f>
        <v>0</v>
      </c>
    </row>
    <row r="8" spans="1:16" ht="20.100000000000001" customHeight="1" x14ac:dyDescent="0.2">
      <c r="A8" s="153" t="s">
        <v>17</v>
      </c>
      <c r="B8" s="151">
        <v>226</v>
      </c>
      <c r="C8" s="153">
        <v>456</v>
      </c>
      <c r="D8" s="153">
        <v>193</v>
      </c>
      <c r="E8" s="153">
        <f>B8+C8+D8</f>
        <v>875</v>
      </c>
      <c r="F8" s="153">
        <v>235</v>
      </c>
      <c r="G8" s="153">
        <v>229</v>
      </c>
      <c r="H8" s="153">
        <v>33</v>
      </c>
      <c r="I8" s="153">
        <v>1</v>
      </c>
      <c r="J8" s="153">
        <f>SUM(G8:I8)</f>
        <v>263</v>
      </c>
      <c r="K8" s="153">
        <f>267+2</f>
        <v>269</v>
      </c>
      <c r="L8" s="153">
        <v>391</v>
      </c>
      <c r="M8" s="120">
        <v>187</v>
      </c>
      <c r="N8" s="144">
        <f>SUM(K8:M8)</f>
        <v>847</v>
      </c>
      <c r="O8" s="1">
        <f t="shared" si="0"/>
        <v>0</v>
      </c>
    </row>
    <row r="9" spans="1:16" ht="20.100000000000001" customHeight="1" x14ac:dyDescent="0.2">
      <c r="A9" s="15" t="s">
        <v>7</v>
      </c>
      <c r="B9" s="148">
        <f>SUM(B6:B8)</f>
        <v>287</v>
      </c>
      <c r="C9" s="148">
        <f>SUM(C6:C8)</f>
        <v>567</v>
      </c>
      <c r="D9" s="148">
        <f>SUM(D6:D8)</f>
        <v>221</v>
      </c>
      <c r="E9" s="153">
        <f>B9+C9+D9</f>
        <v>1075</v>
      </c>
      <c r="F9" s="15">
        <f>SUM(F6:F8)</f>
        <v>300</v>
      </c>
      <c r="G9" s="15">
        <f>SUM(G6:G8)</f>
        <v>261</v>
      </c>
      <c r="H9" s="15">
        <f>SUM(H6:H8)</f>
        <v>35</v>
      </c>
      <c r="I9" s="15">
        <f>SUM(I6:I8)</f>
        <v>1</v>
      </c>
      <c r="J9" s="153">
        <f>SUM(G9:I9)</f>
        <v>297</v>
      </c>
      <c r="K9" s="15">
        <f>SUM(K6:K8)</f>
        <v>379</v>
      </c>
      <c r="L9" s="15">
        <f>SUM(L6:L8)</f>
        <v>470</v>
      </c>
      <c r="M9" s="15">
        <f>SUM(M6:M8)</f>
        <v>229</v>
      </c>
      <c r="N9" s="144">
        <f>SUM(N6:N8)</f>
        <v>1078</v>
      </c>
      <c r="O9" s="1">
        <f t="shared" si="0"/>
        <v>0</v>
      </c>
    </row>
    <row r="10" spans="1:16" ht="20.25" customHeight="1" x14ac:dyDescent="0.2">
      <c r="A10" s="290" t="s">
        <v>18</v>
      </c>
      <c r="B10" s="290"/>
      <c r="C10" s="290"/>
      <c r="D10" s="290"/>
      <c r="E10" s="290"/>
      <c r="F10" s="290"/>
      <c r="G10" s="290"/>
      <c r="H10" s="290"/>
      <c r="I10" s="290"/>
      <c r="J10" s="290"/>
      <c r="K10" s="290"/>
      <c r="L10" s="290"/>
      <c r="M10" s="290"/>
      <c r="N10" s="291"/>
      <c r="O10" s="290"/>
      <c r="P10" s="290"/>
    </row>
    <row r="11" spans="1:16" ht="24.75" customHeight="1" x14ac:dyDescent="0.2">
      <c r="A11" s="276" t="s">
        <v>171</v>
      </c>
      <c r="B11" s="276"/>
      <c r="C11" s="276"/>
      <c r="D11" s="276"/>
      <c r="E11" s="276"/>
      <c r="F11" s="276"/>
      <c r="G11" s="276"/>
      <c r="H11" s="276"/>
      <c r="I11" s="276"/>
      <c r="J11" s="276"/>
      <c r="K11" s="276"/>
      <c r="L11" s="276"/>
      <c r="M11" s="276"/>
      <c r="N11" s="276"/>
      <c r="O11" s="276"/>
      <c r="P11" s="276"/>
    </row>
    <row r="12" spans="1:16" ht="24" customHeight="1" x14ac:dyDescent="0.2">
      <c r="A12" s="80"/>
      <c r="B12" s="292" t="s">
        <v>19</v>
      </c>
      <c r="C12" s="292"/>
      <c r="D12" s="292"/>
      <c r="E12" s="292"/>
      <c r="F12" s="292"/>
      <c r="G12" s="292" t="s">
        <v>20</v>
      </c>
      <c r="H12" s="292"/>
      <c r="I12" s="292"/>
      <c r="J12" s="292"/>
      <c r="K12" s="292"/>
      <c r="L12" s="292" t="s">
        <v>21</v>
      </c>
      <c r="M12" s="292"/>
      <c r="N12" s="292"/>
      <c r="O12" s="292"/>
      <c r="P12" s="292"/>
    </row>
    <row r="13" spans="1:16" ht="18.95" customHeight="1" x14ac:dyDescent="0.2">
      <c r="A13" s="81" t="s">
        <v>3</v>
      </c>
      <c r="B13" s="227" t="s">
        <v>175</v>
      </c>
      <c r="C13" s="118">
        <v>2021</v>
      </c>
      <c r="D13" s="118">
        <v>2022</v>
      </c>
      <c r="E13" s="118">
        <v>2023</v>
      </c>
      <c r="F13" s="151" t="s">
        <v>7</v>
      </c>
      <c r="G13" s="227" t="s">
        <v>175</v>
      </c>
      <c r="H13" s="118">
        <v>2021</v>
      </c>
      <c r="I13" s="118">
        <v>2022</v>
      </c>
      <c r="J13" s="118">
        <v>2023</v>
      </c>
      <c r="K13" s="151" t="s">
        <v>7</v>
      </c>
      <c r="L13" s="227" t="s">
        <v>175</v>
      </c>
      <c r="M13" s="118">
        <v>2021</v>
      </c>
      <c r="N13" s="118">
        <v>2022</v>
      </c>
      <c r="O13" s="118">
        <v>2023</v>
      </c>
      <c r="P13" s="151" t="s">
        <v>7</v>
      </c>
    </row>
    <row r="14" spans="1:16" ht="20.100000000000001" customHeight="1" x14ac:dyDescent="0.2">
      <c r="A14" s="19" t="s">
        <v>15</v>
      </c>
      <c r="B14" s="20">
        <v>6</v>
      </c>
      <c r="C14" s="77">
        <v>1</v>
      </c>
      <c r="D14" s="77">
        <v>1</v>
      </c>
      <c r="E14" s="65">
        <v>27</v>
      </c>
      <c r="F14" s="151">
        <f>SUM(B14:E14)</f>
        <v>35</v>
      </c>
      <c r="G14" s="21">
        <v>5</v>
      </c>
      <c r="H14" s="20">
        <v>26</v>
      </c>
      <c r="I14" s="5">
        <v>30</v>
      </c>
      <c r="J14" s="5">
        <v>4</v>
      </c>
      <c r="K14" s="155">
        <f>SUM(G14:J14)</f>
        <v>65</v>
      </c>
      <c r="L14" s="20">
        <v>5</v>
      </c>
      <c r="M14" s="5">
        <v>13</v>
      </c>
      <c r="N14" s="5">
        <v>8</v>
      </c>
      <c r="O14" s="67">
        <v>0</v>
      </c>
      <c r="P14" s="77">
        <f>SUM(L14:O14)</f>
        <v>26</v>
      </c>
    </row>
    <row r="15" spans="1:16" ht="20.100000000000001" customHeight="1" x14ac:dyDescent="0.2">
      <c r="A15" s="152" t="s">
        <v>16</v>
      </c>
      <c r="B15" s="23">
        <v>0</v>
      </c>
      <c r="C15" s="77">
        <v>1</v>
      </c>
      <c r="D15" s="77">
        <v>0</v>
      </c>
      <c r="E15" s="66">
        <v>25</v>
      </c>
      <c r="F15" s="151">
        <f>SUM(B15:E15)</f>
        <v>26</v>
      </c>
      <c r="G15" s="24">
        <v>1</v>
      </c>
      <c r="H15" s="23">
        <v>33</v>
      </c>
      <c r="I15" s="5">
        <v>12</v>
      </c>
      <c r="J15" s="5">
        <v>0</v>
      </c>
      <c r="K15" s="155">
        <f>SUM(G15:J15)</f>
        <v>46</v>
      </c>
      <c r="L15" s="23">
        <v>0</v>
      </c>
      <c r="M15" s="5">
        <v>2</v>
      </c>
      <c r="N15" s="5">
        <v>0</v>
      </c>
      <c r="O15" s="68">
        <v>0</v>
      </c>
      <c r="P15" s="77">
        <f>SUM(L15:O15)</f>
        <v>2</v>
      </c>
    </row>
    <row r="16" spans="1:16" ht="20.100000000000001" customHeight="1" x14ac:dyDescent="0.2">
      <c r="A16" s="152" t="s">
        <v>17</v>
      </c>
      <c r="B16" s="23">
        <v>62</v>
      </c>
      <c r="C16" s="77">
        <v>9</v>
      </c>
      <c r="D16" s="77">
        <v>41</v>
      </c>
      <c r="E16" s="66">
        <v>114</v>
      </c>
      <c r="F16" s="151">
        <f>SUM(B16:E16)</f>
        <v>226</v>
      </c>
      <c r="G16" s="24">
        <v>79</v>
      </c>
      <c r="H16" s="23">
        <v>90</v>
      </c>
      <c r="I16" s="5">
        <v>260</v>
      </c>
      <c r="J16" s="5">
        <v>27</v>
      </c>
      <c r="K16" s="155">
        <f>SUM(G16:J16)</f>
        <v>456</v>
      </c>
      <c r="L16" s="23">
        <v>97</v>
      </c>
      <c r="M16" s="5">
        <v>48</v>
      </c>
      <c r="N16" s="5">
        <v>25</v>
      </c>
      <c r="O16" s="68">
        <v>23</v>
      </c>
      <c r="P16" s="77">
        <f>SUM(L16:O16)</f>
        <v>193</v>
      </c>
    </row>
    <row r="17" spans="1:18" ht="20.100000000000001" customHeight="1" x14ac:dyDescent="0.2">
      <c r="A17" s="152" t="s">
        <v>7</v>
      </c>
      <c r="B17" s="23">
        <f>SUM(B14:B16)</f>
        <v>68</v>
      </c>
      <c r="C17" s="23">
        <f>SUM(C14:C16)</f>
        <v>11</v>
      </c>
      <c r="D17" s="23">
        <f>SUM(D14:D16)</f>
        <v>42</v>
      </c>
      <c r="E17" s="23">
        <f>SUM(E14:E16)</f>
        <v>166</v>
      </c>
      <c r="F17" s="151">
        <f>SUM(B17:E17)</f>
        <v>287</v>
      </c>
      <c r="G17" s="24">
        <f>SUM(G14:G16)</f>
        <v>85</v>
      </c>
      <c r="H17" s="24">
        <f>SUM(H14:H16)</f>
        <v>149</v>
      </c>
      <c r="I17" s="21">
        <f>SUM(I14:I16)</f>
        <v>302</v>
      </c>
      <c r="J17" s="21">
        <f>SUM(J14:J16)</f>
        <v>31</v>
      </c>
      <c r="K17" s="151">
        <f>SUM(G17:J17)</f>
        <v>567</v>
      </c>
      <c r="L17" s="24">
        <f>SUM(L14:L16)</f>
        <v>102</v>
      </c>
      <c r="M17" s="21">
        <f>SUM(M14:M16)</f>
        <v>63</v>
      </c>
      <c r="N17" s="21">
        <f>SUM(N14:N16)</f>
        <v>33</v>
      </c>
      <c r="O17" s="24">
        <f>SUM(O14:O16)</f>
        <v>23</v>
      </c>
      <c r="P17" s="77">
        <f>SUM(L17:O17)</f>
        <v>221</v>
      </c>
    </row>
    <row r="18" spans="1:18" ht="31.5" customHeight="1" x14ac:dyDescent="0.25">
      <c r="A18" s="266" t="s">
        <v>172</v>
      </c>
      <c r="B18" s="267"/>
      <c r="C18" s="268"/>
      <c r="D18" s="268"/>
      <c r="E18" s="267"/>
      <c r="F18" s="267"/>
      <c r="G18" s="267"/>
      <c r="H18" s="267"/>
      <c r="I18" s="267"/>
      <c r="J18" s="267"/>
      <c r="K18" s="267"/>
      <c r="L18" s="267"/>
      <c r="M18" s="267"/>
      <c r="N18" s="267"/>
      <c r="O18" s="267"/>
      <c r="P18" s="268"/>
    </row>
    <row r="19" spans="1:18" ht="36.75" customHeight="1" x14ac:dyDescent="0.2">
      <c r="A19" s="2"/>
      <c r="B19" s="244" t="s">
        <v>19</v>
      </c>
      <c r="C19" s="244"/>
      <c r="D19" s="244"/>
      <c r="E19" s="244"/>
      <c r="F19" s="244"/>
      <c r="G19" s="293" t="s">
        <v>20</v>
      </c>
      <c r="H19" s="293"/>
      <c r="I19" s="293"/>
      <c r="J19" s="293"/>
      <c r="K19" s="293"/>
      <c r="L19" s="294" t="s">
        <v>21</v>
      </c>
      <c r="M19" s="294"/>
      <c r="N19" s="294"/>
      <c r="O19" s="294"/>
      <c r="P19" s="294"/>
    </row>
    <row r="20" spans="1:18" ht="18.95" customHeight="1" x14ac:dyDescent="0.2">
      <c r="A20" s="9" t="s">
        <v>3</v>
      </c>
      <c r="B20" s="227" t="s">
        <v>175</v>
      </c>
      <c r="C20" s="118">
        <v>2021</v>
      </c>
      <c r="D20" s="118">
        <v>2022</v>
      </c>
      <c r="E20" s="118">
        <v>2023</v>
      </c>
      <c r="F20" s="151" t="s">
        <v>7</v>
      </c>
      <c r="G20" s="227" t="s">
        <v>175</v>
      </c>
      <c r="H20" s="118">
        <v>2021</v>
      </c>
      <c r="I20" s="118">
        <v>2022</v>
      </c>
      <c r="J20" s="118">
        <v>2023</v>
      </c>
      <c r="K20" s="151" t="s">
        <v>7</v>
      </c>
      <c r="L20" s="227" t="s">
        <v>175</v>
      </c>
      <c r="M20" s="118">
        <v>2021</v>
      </c>
      <c r="N20" s="118">
        <v>2022</v>
      </c>
      <c r="O20" s="118">
        <v>2023</v>
      </c>
      <c r="P20" s="151" t="s">
        <v>7</v>
      </c>
    </row>
    <row r="21" spans="1:18" ht="20.100000000000001" customHeight="1" x14ac:dyDescent="0.2">
      <c r="A21" s="153" t="s">
        <v>15</v>
      </c>
      <c r="B21" s="151">
        <v>4</v>
      </c>
      <c r="C21" s="151">
        <v>6</v>
      </c>
      <c r="D21" s="151">
        <v>1</v>
      </c>
      <c r="E21" s="151">
        <v>28</v>
      </c>
      <c r="F21" s="151">
        <f>SUM(B21:E21)</f>
        <v>39</v>
      </c>
      <c r="G21" s="151">
        <v>3</v>
      </c>
      <c r="H21" s="151">
        <v>19</v>
      </c>
      <c r="I21" s="151">
        <v>18</v>
      </c>
      <c r="J21" s="151">
        <v>3</v>
      </c>
      <c r="K21" s="151">
        <f>SUM(G21:J21)</f>
        <v>43</v>
      </c>
      <c r="L21" s="151">
        <v>3</v>
      </c>
      <c r="M21" s="151">
        <v>9</v>
      </c>
      <c r="N21" s="151">
        <v>16</v>
      </c>
      <c r="O21" s="151">
        <v>4</v>
      </c>
      <c r="P21" s="151">
        <f>SUM(L21:O21)</f>
        <v>32</v>
      </c>
    </row>
    <row r="22" spans="1:18" ht="20.100000000000001" customHeight="1" x14ac:dyDescent="0.2">
      <c r="A22" s="153" t="s">
        <v>16</v>
      </c>
      <c r="B22" s="151">
        <v>0</v>
      </c>
      <c r="C22" s="151">
        <v>0</v>
      </c>
      <c r="D22" s="151">
        <v>0</v>
      </c>
      <c r="E22" s="151">
        <v>71</v>
      </c>
      <c r="F22" s="151">
        <f>SUM(B22:E22)</f>
        <v>71</v>
      </c>
      <c r="G22" s="151">
        <v>0</v>
      </c>
      <c r="H22" s="151">
        <v>31</v>
      </c>
      <c r="I22" s="151">
        <v>5</v>
      </c>
      <c r="J22" s="151">
        <v>0</v>
      </c>
      <c r="K22" s="151">
        <f>SUM(G22:J22)</f>
        <v>36</v>
      </c>
      <c r="L22" s="151">
        <v>1</v>
      </c>
      <c r="M22" s="151">
        <v>2</v>
      </c>
      <c r="N22" s="185">
        <v>7</v>
      </c>
      <c r="O22" s="151">
        <v>0</v>
      </c>
      <c r="P22" s="151">
        <f>SUM(L22:O22)</f>
        <v>10</v>
      </c>
    </row>
    <row r="23" spans="1:18" ht="20.100000000000001" customHeight="1" x14ac:dyDescent="0.2">
      <c r="A23" s="153" t="s">
        <v>17</v>
      </c>
      <c r="B23" s="151">
        <v>42</v>
      </c>
      <c r="C23" s="151">
        <v>11</v>
      </c>
      <c r="D23" s="151">
        <v>11</v>
      </c>
      <c r="E23" s="151">
        <f>203+2</f>
        <v>205</v>
      </c>
      <c r="F23" s="151">
        <f>SUM(B23:E23)</f>
        <v>269</v>
      </c>
      <c r="G23" s="151">
        <v>53</v>
      </c>
      <c r="H23" s="151">
        <v>73</v>
      </c>
      <c r="I23" s="151">
        <v>209</v>
      </c>
      <c r="J23" s="151">
        <v>56</v>
      </c>
      <c r="K23" s="151">
        <f>SUM(G23:J23)</f>
        <v>391</v>
      </c>
      <c r="L23" s="151">
        <v>52</v>
      </c>
      <c r="M23" s="151">
        <v>36</v>
      </c>
      <c r="N23" s="151">
        <v>63</v>
      </c>
      <c r="O23" s="151">
        <v>36</v>
      </c>
      <c r="P23" s="151">
        <f>SUM(L23:O23)</f>
        <v>187</v>
      </c>
    </row>
    <row r="24" spans="1:18" ht="20.100000000000001" customHeight="1" x14ac:dyDescent="0.2">
      <c r="A24" s="15" t="s">
        <v>7</v>
      </c>
      <c r="B24" s="148">
        <f>SUM(B21:B23)</f>
        <v>46</v>
      </c>
      <c r="C24" s="148">
        <f>SUM(C21:C23)</f>
        <v>17</v>
      </c>
      <c r="D24" s="148">
        <f>SUM(D21:D23)</f>
        <v>12</v>
      </c>
      <c r="E24" s="148">
        <f>SUM(E21:E23)</f>
        <v>304</v>
      </c>
      <c r="F24" s="148">
        <f>SUM(B24:E24)</f>
        <v>379</v>
      </c>
      <c r="G24" s="148">
        <f>SUM(G21:G23)</f>
        <v>56</v>
      </c>
      <c r="H24" s="148">
        <f>SUM(H21:H23)</f>
        <v>123</v>
      </c>
      <c r="I24" s="148">
        <f>SUM(I21:I23)</f>
        <v>232</v>
      </c>
      <c r="J24" s="148">
        <f>SUM(J21:J23)</f>
        <v>59</v>
      </c>
      <c r="K24" s="148">
        <f>SUM(G24:J24)</f>
        <v>470</v>
      </c>
      <c r="L24" s="148">
        <f>SUM(L21:L23)</f>
        <v>56</v>
      </c>
      <c r="M24" s="148">
        <f>SUM(M21:M23)</f>
        <v>47</v>
      </c>
      <c r="N24" s="148">
        <f>SUM(N21:N23)</f>
        <v>86</v>
      </c>
      <c r="O24" s="186">
        <f>SUM(O21:O23)</f>
        <v>40</v>
      </c>
      <c r="P24" s="148">
        <f>SUM(P21:P23)</f>
        <v>229</v>
      </c>
    </row>
    <row r="25" spans="1:18" ht="113.25" customHeight="1" thickBot="1" x14ac:dyDescent="0.25">
      <c r="A25" s="295" t="s">
        <v>22</v>
      </c>
      <c r="B25" s="295"/>
      <c r="C25" s="295"/>
      <c r="D25" s="295"/>
      <c r="E25" s="149"/>
      <c r="F25" s="296" t="s">
        <v>23</v>
      </c>
      <c r="G25" s="296"/>
      <c r="H25" s="82"/>
      <c r="I25" s="250" t="s">
        <v>173</v>
      </c>
      <c r="J25" s="251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297" t="s">
        <v>24</v>
      </c>
      <c r="B26" s="297"/>
      <c r="C26" s="297"/>
      <c r="D26" s="88"/>
      <c r="E26" s="150" t="s">
        <v>25</v>
      </c>
      <c r="F26" s="89" t="s">
        <v>26</v>
      </c>
      <c r="G26" s="90" t="s">
        <v>27</v>
      </c>
      <c r="H26" s="37"/>
      <c r="I26" s="252"/>
      <c r="J26" s="252"/>
      <c r="K26" s="298"/>
      <c r="L26" s="91"/>
      <c r="M26" s="92"/>
      <c r="N26" s="299"/>
      <c r="O26" s="39"/>
      <c r="P26" s="93"/>
    </row>
    <row r="27" spans="1:18" ht="20.100000000000001" customHeight="1" thickTop="1" thickBot="1" x14ac:dyDescent="0.25">
      <c r="A27" s="297"/>
      <c r="B27" s="297"/>
      <c r="C27" s="297"/>
      <c r="D27" s="94" t="s">
        <v>148</v>
      </c>
      <c r="E27" s="95">
        <v>5</v>
      </c>
      <c r="F27" s="96">
        <v>5</v>
      </c>
      <c r="G27" s="96">
        <v>2</v>
      </c>
      <c r="H27" s="37"/>
      <c r="I27" s="252"/>
      <c r="J27" s="252"/>
      <c r="K27" s="298"/>
      <c r="L27" s="97"/>
      <c r="M27" s="98"/>
      <c r="N27" s="299"/>
      <c r="O27" s="39"/>
      <c r="P27" s="93"/>
    </row>
    <row r="28" spans="1:18" ht="20.100000000000001" customHeight="1" thickTop="1" thickBot="1" x14ac:dyDescent="0.25">
      <c r="A28" s="297"/>
      <c r="B28" s="297"/>
      <c r="C28" s="297"/>
      <c r="D28" s="94" t="s">
        <v>149</v>
      </c>
      <c r="E28" s="95">
        <v>9</v>
      </c>
      <c r="F28" s="99">
        <v>5</v>
      </c>
      <c r="G28" s="99">
        <v>2</v>
      </c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297"/>
      <c r="B29" s="297"/>
      <c r="C29" s="297"/>
      <c r="D29" s="94"/>
      <c r="E29" s="95"/>
      <c r="F29" s="99"/>
      <c r="G29" s="99"/>
      <c r="H29" s="37"/>
      <c r="I29" s="264" t="s">
        <v>174</v>
      </c>
      <c r="J29" s="264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297"/>
      <c r="B30" s="297"/>
      <c r="C30" s="297"/>
      <c r="D30" s="94"/>
      <c r="E30" s="95"/>
      <c r="F30" s="99"/>
      <c r="G30" s="99"/>
      <c r="H30" s="37"/>
      <c r="I30" s="265"/>
      <c r="J30" s="265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297"/>
      <c r="B31" s="297"/>
      <c r="C31" s="297"/>
      <c r="D31" s="94"/>
      <c r="E31" s="95"/>
      <c r="F31" s="99"/>
      <c r="G31" s="99"/>
      <c r="H31" s="37"/>
      <c r="I31" s="265"/>
      <c r="J31" s="265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297"/>
      <c r="B32" s="297"/>
      <c r="C32" s="297"/>
      <c r="D32" s="94"/>
      <c r="E32" s="95"/>
      <c r="F32" s="99"/>
      <c r="G32" s="99"/>
      <c r="H32" s="37"/>
      <c r="I32" s="265"/>
      <c r="J32" s="265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297"/>
      <c r="B33" s="297"/>
      <c r="C33" s="297"/>
      <c r="D33" s="94"/>
      <c r="E33" s="95"/>
      <c r="F33" s="99"/>
      <c r="G33" s="99"/>
      <c r="H33" s="37"/>
      <c r="I33" s="265"/>
      <c r="J33" s="265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297"/>
      <c r="B34" s="297"/>
      <c r="C34" s="297"/>
      <c r="D34" s="94"/>
      <c r="E34" s="95"/>
      <c r="F34" s="99"/>
      <c r="G34" s="99"/>
      <c r="H34" s="37"/>
      <c r="I34" s="265"/>
      <c r="J34" s="265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297"/>
      <c r="B35" s="297"/>
      <c r="C35" s="297"/>
      <c r="D35" s="94"/>
      <c r="E35" s="109"/>
      <c r="F35" s="99"/>
      <c r="G35" s="99"/>
      <c r="H35" s="37"/>
      <c r="I35" s="265"/>
      <c r="J35" s="265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297"/>
      <c r="B36" s="297"/>
      <c r="C36" s="297"/>
      <c r="D36" s="94"/>
      <c r="E36" s="110"/>
      <c r="F36" s="99"/>
      <c r="G36" s="99"/>
      <c r="H36" s="37"/>
      <c r="I36" s="265"/>
      <c r="J36" s="265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297"/>
      <c r="B37" s="297"/>
      <c r="C37" s="297"/>
      <c r="D37" s="111" t="s">
        <v>7</v>
      </c>
      <c r="E37" s="112">
        <f>SUM(E27:E36)</f>
        <v>14</v>
      </c>
      <c r="F37" s="112">
        <f>SUM(F27:F36)</f>
        <v>10</v>
      </c>
      <c r="G37" s="112">
        <f>SUM(G27:G36)</f>
        <v>4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R38"/>
  <sheetViews>
    <sheetView view="pageBreakPreview" zoomScaleNormal="100" zoomScaleSheetLayoutView="100" workbookViewId="0">
      <selection activeCell="I3" sqref="I3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69" t="s">
        <v>106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</row>
    <row r="2" spans="1:16" ht="29.25" customHeight="1" x14ac:dyDescent="0.2">
      <c r="A2" s="269" t="s">
        <v>166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</row>
    <row r="3" spans="1:16" ht="22.5" customHeight="1" x14ac:dyDescent="0.2">
      <c r="A3" s="2"/>
      <c r="B3" s="289" t="s">
        <v>0</v>
      </c>
      <c r="C3" s="289"/>
      <c r="D3" s="3"/>
      <c r="E3" s="3"/>
      <c r="F3" s="3"/>
      <c r="G3" s="3"/>
      <c r="H3" s="76" t="s">
        <v>1</v>
      </c>
      <c r="I3" s="117">
        <v>4</v>
      </c>
      <c r="J3" s="6"/>
      <c r="K3" s="4" t="s">
        <v>2</v>
      </c>
      <c r="L3" s="141">
        <v>5</v>
      </c>
      <c r="M3" s="2"/>
      <c r="N3" s="2"/>
      <c r="O3" s="2"/>
      <c r="P3" s="2"/>
    </row>
    <row r="4" spans="1:16" ht="51" customHeight="1" x14ac:dyDescent="0.2">
      <c r="A4" s="2"/>
      <c r="B4" s="272" t="s">
        <v>167</v>
      </c>
      <c r="C4" s="272"/>
      <c r="D4" s="272"/>
      <c r="E4" s="272"/>
      <c r="F4" s="227" t="s">
        <v>168</v>
      </c>
      <c r="G4" s="273" t="s">
        <v>169</v>
      </c>
      <c r="H4" s="274"/>
      <c r="I4" s="274"/>
      <c r="J4" s="274"/>
      <c r="K4" s="272" t="s">
        <v>170</v>
      </c>
      <c r="L4" s="272"/>
      <c r="M4" s="272"/>
      <c r="N4" s="272"/>
    </row>
    <row r="5" spans="1:16" ht="44.25" customHeight="1" x14ac:dyDescent="0.2">
      <c r="A5" s="9" t="s">
        <v>3</v>
      </c>
      <c r="B5" s="78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56" t="s">
        <v>14</v>
      </c>
      <c r="N5" s="156" t="s">
        <v>7</v>
      </c>
    </row>
    <row r="6" spans="1:16" ht="20.100000000000001" customHeight="1" x14ac:dyDescent="0.2">
      <c r="A6" s="153" t="s">
        <v>15</v>
      </c>
      <c r="B6" s="151">
        <v>34</v>
      </c>
      <c r="C6" s="153">
        <v>34</v>
      </c>
      <c r="D6" s="153">
        <v>56</v>
      </c>
      <c r="E6" s="153">
        <f>B6+C6+D6</f>
        <v>124</v>
      </c>
      <c r="F6" s="153">
        <v>11</v>
      </c>
      <c r="G6" s="153">
        <v>7</v>
      </c>
      <c r="H6" s="153">
        <v>0</v>
      </c>
      <c r="I6" s="153">
        <v>0</v>
      </c>
      <c r="J6" s="153">
        <f>SUM(G6:I6)</f>
        <v>7</v>
      </c>
      <c r="K6" s="153">
        <v>39</v>
      </c>
      <c r="L6" s="153">
        <v>23</v>
      </c>
      <c r="M6" s="151">
        <v>66</v>
      </c>
      <c r="N6" s="151">
        <f>SUM(K6:M6)</f>
        <v>128</v>
      </c>
      <c r="O6" s="1">
        <f>E6+F6-J6-N6</f>
        <v>0</v>
      </c>
    </row>
    <row r="7" spans="1:16" ht="20.100000000000001" customHeight="1" x14ac:dyDescent="0.2">
      <c r="A7" s="153" t="s">
        <v>16</v>
      </c>
      <c r="B7" s="151">
        <v>4</v>
      </c>
      <c r="C7" s="153">
        <v>7</v>
      </c>
      <c r="D7" s="153">
        <v>2</v>
      </c>
      <c r="E7" s="153">
        <f>B7+C7+D7</f>
        <v>13</v>
      </c>
      <c r="F7" s="153">
        <v>2</v>
      </c>
      <c r="G7" s="153">
        <v>2</v>
      </c>
      <c r="H7" s="153">
        <v>0</v>
      </c>
      <c r="I7" s="153">
        <v>0</v>
      </c>
      <c r="J7" s="153">
        <f>SUM(G7:I7)</f>
        <v>2</v>
      </c>
      <c r="K7" s="153">
        <v>6</v>
      </c>
      <c r="L7" s="153">
        <v>6</v>
      </c>
      <c r="M7" s="151">
        <v>1</v>
      </c>
      <c r="N7" s="148">
        <f>SUM(K7:M7)</f>
        <v>13</v>
      </c>
      <c r="O7" s="1">
        <f t="shared" ref="O7:O9" si="0">E7+F7-J7-N7</f>
        <v>0</v>
      </c>
    </row>
    <row r="8" spans="1:16" ht="20.100000000000001" customHeight="1" x14ac:dyDescent="0.2">
      <c r="A8" s="153" t="s">
        <v>17</v>
      </c>
      <c r="B8" s="151">
        <v>147</v>
      </c>
      <c r="C8" s="153">
        <v>74</v>
      </c>
      <c r="D8" s="153">
        <v>110</v>
      </c>
      <c r="E8" s="153">
        <f>B8+C8+D8</f>
        <v>331</v>
      </c>
      <c r="F8" s="153">
        <v>57</v>
      </c>
      <c r="G8" s="153">
        <v>40</v>
      </c>
      <c r="H8" s="153">
        <v>0</v>
      </c>
      <c r="I8" s="153">
        <v>0</v>
      </c>
      <c r="J8" s="153">
        <f>SUM(G8:I8)</f>
        <v>40</v>
      </c>
      <c r="K8" s="153">
        <v>193</v>
      </c>
      <c r="L8" s="153">
        <v>48</v>
      </c>
      <c r="M8" s="120">
        <v>107</v>
      </c>
      <c r="N8" s="144">
        <f>SUM(K8:M8)</f>
        <v>348</v>
      </c>
      <c r="O8" s="1">
        <f t="shared" si="0"/>
        <v>0</v>
      </c>
    </row>
    <row r="9" spans="1:16" ht="20.100000000000001" customHeight="1" x14ac:dyDescent="0.2">
      <c r="A9" s="15" t="s">
        <v>7</v>
      </c>
      <c r="B9" s="148">
        <f>SUM(B6:B8)</f>
        <v>185</v>
      </c>
      <c r="C9" s="148">
        <f>SUM(C6:C8)</f>
        <v>115</v>
      </c>
      <c r="D9" s="148">
        <f>SUM(D6:D8)</f>
        <v>168</v>
      </c>
      <c r="E9" s="153">
        <f>B9+C9+D9</f>
        <v>468</v>
      </c>
      <c r="F9" s="15">
        <f>SUM(F6:F8)</f>
        <v>70</v>
      </c>
      <c r="G9" s="15">
        <f>SUM(G6:G8)</f>
        <v>49</v>
      </c>
      <c r="H9" s="15">
        <f>SUM(H6:H8)</f>
        <v>0</v>
      </c>
      <c r="I9" s="15">
        <f>SUM(I6:I8)</f>
        <v>0</v>
      </c>
      <c r="J9" s="153">
        <f>SUM(G9:I9)</f>
        <v>49</v>
      </c>
      <c r="K9" s="15">
        <f>SUM(K6:K8)</f>
        <v>238</v>
      </c>
      <c r="L9" s="15">
        <f>SUM(L6:L8)</f>
        <v>77</v>
      </c>
      <c r="M9" s="15">
        <f>SUM(M6:M8)</f>
        <v>174</v>
      </c>
      <c r="N9" s="144">
        <f>SUM(N6:N8)</f>
        <v>489</v>
      </c>
      <c r="O9" s="1">
        <f t="shared" si="0"/>
        <v>0</v>
      </c>
    </row>
    <row r="10" spans="1:16" ht="20.25" customHeight="1" x14ac:dyDescent="0.2">
      <c r="A10" s="290" t="s">
        <v>18</v>
      </c>
      <c r="B10" s="290"/>
      <c r="C10" s="290"/>
      <c r="D10" s="290"/>
      <c r="E10" s="290"/>
      <c r="F10" s="290"/>
      <c r="G10" s="290"/>
      <c r="H10" s="290"/>
      <c r="I10" s="290"/>
      <c r="J10" s="290"/>
      <c r="K10" s="290"/>
      <c r="L10" s="290"/>
      <c r="M10" s="290"/>
      <c r="N10" s="291"/>
      <c r="O10" s="290"/>
      <c r="P10" s="290"/>
    </row>
    <row r="11" spans="1:16" ht="24.75" customHeight="1" x14ac:dyDescent="0.2">
      <c r="A11" s="276" t="s">
        <v>171</v>
      </c>
      <c r="B11" s="276"/>
      <c r="C11" s="276"/>
      <c r="D11" s="276"/>
      <c r="E11" s="276"/>
      <c r="F11" s="276"/>
      <c r="G11" s="276"/>
      <c r="H11" s="276"/>
      <c r="I11" s="276"/>
      <c r="J11" s="276"/>
      <c r="K11" s="276"/>
      <c r="L11" s="276"/>
      <c r="M11" s="276"/>
      <c r="N11" s="276"/>
      <c r="O11" s="276"/>
      <c r="P11" s="276"/>
    </row>
    <row r="12" spans="1:16" ht="24" customHeight="1" x14ac:dyDescent="0.2">
      <c r="A12" s="80"/>
      <c r="B12" s="292" t="s">
        <v>19</v>
      </c>
      <c r="C12" s="292"/>
      <c r="D12" s="292"/>
      <c r="E12" s="292"/>
      <c r="F12" s="292"/>
      <c r="G12" s="292" t="s">
        <v>20</v>
      </c>
      <c r="H12" s="292"/>
      <c r="I12" s="292"/>
      <c r="J12" s="292"/>
      <c r="K12" s="292"/>
      <c r="L12" s="292" t="s">
        <v>21</v>
      </c>
      <c r="M12" s="292"/>
      <c r="N12" s="292"/>
      <c r="O12" s="292"/>
      <c r="P12" s="292"/>
    </row>
    <row r="13" spans="1:16" ht="18.95" customHeight="1" x14ac:dyDescent="0.2">
      <c r="A13" s="81" t="s">
        <v>3</v>
      </c>
      <c r="B13" s="227" t="s">
        <v>175</v>
      </c>
      <c r="C13" s="118">
        <v>2021</v>
      </c>
      <c r="D13" s="118">
        <v>2022</v>
      </c>
      <c r="E13" s="118">
        <v>2023</v>
      </c>
      <c r="F13" s="151" t="s">
        <v>7</v>
      </c>
      <c r="G13" s="227" t="s">
        <v>175</v>
      </c>
      <c r="H13" s="118">
        <v>2021</v>
      </c>
      <c r="I13" s="118">
        <v>2022</v>
      </c>
      <c r="J13" s="118">
        <v>2023</v>
      </c>
      <c r="K13" s="151" t="s">
        <v>7</v>
      </c>
      <c r="L13" s="227" t="s">
        <v>175</v>
      </c>
      <c r="M13" s="118">
        <v>2021</v>
      </c>
      <c r="N13" s="118">
        <v>2022</v>
      </c>
      <c r="O13" s="118">
        <v>2023</v>
      </c>
      <c r="P13" s="151" t="s">
        <v>7</v>
      </c>
    </row>
    <row r="14" spans="1:16" ht="20.100000000000001" customHeight="1" x14ac:dyDescent="0.2">
      <c r="A14" s="19" t="s">
        <v>15</v>
      </c>
      <c r="B14" s="20">
        <v>5</v>
      </c>
      <c r="C14" s="77">
        <v>1</v>
      </c>
      <c r="D14" s="77">
        <v>8</v>
      </c>
      <c r="E14" s="65">
        <v>20</v>
      </c>
      <c r="F14" s="151">
        <f>SUM(B14:E14)</f>
        <v>34</v>
      </c>
      <c r="G14" s="21">
        <v>7</v>
      </c>
      <c r="H14" s="20">
        <v>8</v>
      </c>
      <c r="I14" s="5">
        <v>6</v>
      </c>
      <c r="J14" s="5">
        <v>13</v>
      </c>
      <c r="K14" s="155">
        <f>SUM(G14:J14)</f>
        <v>34</v>
      </c>
      <c r="L14" s="20">
        <v>5</v>
      </c>
      <c r="M14" s="5">
        <v>20</v>
      </c>
      <c r="N14" s="5">
        <v>27</v>
      </c>
      <c r="O14" s="67">
        <v>4</v>
      </c>
      <c r="P14" s="77">
        <f>SUM(L14:O14)</f>
        <v>56</v>
      </c>
    </row>
    <row r="15" spans="1:16" ht="20.100000000000001" customHeight="1" x14ac:dyDescent="0.2">
      <c r="A15" s="152" t="s">
        <v>16</v>
      </c>
      <c r="B15" s="23">
        <v>0</v>
      </c>
      <c r="C15" s="77">
        <v>1</v>
      </c>
      <c r="D15" s="77">
        <v>1</v>
      </c>
      <c r="E15" s="66">
        <v>2</v>
      </c>
      <c r="F15" s="151">
        <f>SUM(B15:E15)</f>
        <v>4</v>
      </c>
      <c r="G15" s="24">
        <v>2</v>
      </c>
      <c r="H15" s="23">
        <v>0</v>
      </c>
      <c r="I15" s="5">
        <v>3</v>
      </c>
      <c r="J15" s="5">
        <v>2</v>
      </c>
      <c r="K15" s="155">
        <f>SUM(G15:J15)</f>
        <v>7</v>
      </c>
      <c r="L15" s="23">
        <v>1</v>
      </c>
      <c r="M15" s="5">
        <v>1</v>
      </c>
      <c r="N15" s="5">
        <v>0</v>
      </c>
      <c r="O15" s="68">
        <v>0</v>
      </c>
      <c r="P15" s="77">
        <f>SUM(L15:O15)</f>
        <v>2</v>
      </c>
    </row>
    <row r="16" spans="1:16" ht="20.100000000000001" customHeight="1" x14ac:dyDescent="0.2">
      <c r="A16" s="152" t="s">
        <v>17</v>
      </c>
      <c r="B16" s="23">
        <v>41</v>
      </c>
      <c r="C16" s="77">
        <v>4</v>
      </c>
      <c r="D16" s="77">
        <v>40</v>
      </c>
      <c r="E16" s="66">
        <v>62</v>
      </c>
      <c r="F16" s="151">
        <f>SUM(B16:E16)</f>
        <v>147</v>
      </c>
      <c r="G16" s="24">
        <v>15</v>
      </c>
      <c r="H16" s="23">
        <v>6</v>
      </c>
      <c r="I16" s="5">
        <v>49</v>
      </c>
      <c r="J16" s="5">
        <v>4</v>
      </c>
      <c r="K16" s="155">
        <f>SUM(G16:J16)</f>
        <v>74</v>
      </c>
      <c r="L16" s="23">
        <v>33</v>
      </c>
      <c r="M16" s="5">
        <v>30</v>
      </c>
      <c r="N16" s="5">
        <v>47</v>
      </c>
      <c r="O16" s="68">
        <v>0</v>
      </c>
      <c r="P16" s="77">
        <f>SUM(L16:O16)</f>
        <v>110</v>
      </c>
    </row>
    <row r="17" spans="1:18" ht="20.100000000000001" customHeight="1" x14ac:dyDescent="0.2">
      <c r="A17" s="152" t="s">
        <v>7</v>
      </c>
      <c r="B17" s="23">
        <f>SUM(B14:B16)</f>
        <v>46</v>
      </c>
      <c r="C17" s="23">
        <f>SUM(C14:C16)</f>
        <v>6</v>
      </c>
      <c r="D17" s="23">
        <f>SUM(D14:D16)</f>
        <v>49</v>
      </c>
      <c r="E17" s="23">
        <f>SUM(E14:E16)</f>
        <v>84</v>
      </c>
      <c r="F17" s="151">
        <f>SUM(B17:E17)</f>
        <v>185</v>
      </c>
      <c r="G17" s="24">
        <f>SUM(G14:G16)</f>
        <v>24</v>
      </c>
      <c r="H17" s="24">
        <f>SUM(H14:H16)</f>
        <v>14</v>
      </c>
      <c r="I17" s="21">
        <f>SUM(I14:I16)</f>
        <v>58</v>
      </c>
      <c r="J17" s="21">
        <f>SUM(J14:J16)</f>
        <v>19</v>
      </c>
      <c r="K17" s="151">
        <f>SUM(G17:J17)</f>
        <v>115</v>
      </c>
      <c r="L17" s="24">
        <f>SUM(L14:L16)</f>
        <v>39</v>
      </c>
      <c r="M17" s="21">
        <f>SUM(M14:M16)</f>
        <v>51</v>
      </c>
      <c r="N17" s="21">
        <f>SUM(N14:N16)</f>
        <v>74</v>
      </c>
      <c r="O17" s="24">
        <f>SUM(O14:O16)</f>
        <v>4</v>
      </c>
      <c r="P17" s="77">
        <f>SUM(L17:O17)</f>
        <v>168</v>
      </c>
    </row>
    <row r="18" spans="1:18" ht="31.5" customHeight="1" x14ac:dyDescent="0.25">
      <c r="A18" s="266" t="s">
        <v>172</v>
      </c>
      <c r="B18" s="267"/>
      <c r="C18" s="268"/>
      <c r="D18" s="268"/>
      <c r="E18" s="267"/>
      <c r="F18" s="267"/>
      <c r="G18" s="267"/>
      <c r="H18" s="267"/>
      <c r="I18" s="267"/>
      <c r="J18" s="267"/>
      <c r="K18" s="267"/>
      <c r="L18" s="267"/>
      <c r="M18" s="267"/>
      <c r="N18" s="267"/>
      <c r="O18" s="267"/>
      <c r="P18" s="268"/>
    </row>
    <row r="19" spans="1:18" ht="36.75" customHeight="1" x14ac:dyDescent="0.2">
      <c r="A19" s="2"/>
      <c r="B19" s="244" t="s">
        <v>19</v>
      </c>
      <c r="C19" s="244"/>
      <c r="D19" s="244"/>
      <c r="E19" s="244"/>
      <c r="F19" s="244"/>
      <c r="G19" s="293" t="s">
        <v>20</v>
      </c>
      <c r="H19" s="293"/>
      <c r="I19" s="293"/>
      <c r="J19" s="293"/>
      <c r="K19" s="293"/>
      <c r="L19" s="294" t="s">
        <v>21</v>
      </c>
      <c r="M19" s="294"/>
      <c r="N19" s="294"/>
      <c r="O19" s="294"/>
      <c r="P19" s="294"/>
    </row>
    <row r="20" spans="1:18" ht="18.95" customHeight="1" x14ac:dyDescent="0.2">
      <c r="A20" s="9" t="s">
        <v>3</v>
      </c>
      <c r="B20" s="227" t="s">
        <v>175</v>
      </c>
      <c r="C20" s="118">
        <v>2021</v>
      </c>
      <c r="D20" s="118">
        <v>2022</v>
      </c>
      <c r="E20" s="118">
        <v>2023</v>
      </c>
      <c r="F20" s="151" t="s">
        <v>7</v>
      </c>
      <c r="G20" s="227" t="s">
        <v>175</v>
      </c>
      <c r="H20" s="118">
        <v>2021</v>
      </c>
      <c r="I20" s="118">
        <v>2022</v>
      </c>
      <c r="J20" s="118">
        <v>2023</v>
      </c>
      <c r="K20" s="151" t="s">
        <v>7</v>
      </c>
      <c r="L20" s="227" t="s">
        <v>175</v>
      </c>
      <c r="M20" s="118">
        <v>2021</v>
      </c>
      <c r="N20" s="118">
        <v>2022</v>
      </c>
      <c r="O20" s="118">
        <v>2023</v>
      </c>
      <c r="P20" s="151" t="s">
        <v>7</v>
      </c>
    </row>
    <row r="21" spans="1:18" ht="20.100000000000001" customHeight="1" x14ac:dyDescent="0.2">
      <c r="A21" s="153" t="s">
        <v>15</v>
      </c>
      <c r="B21" s="151">
        <v>5</v>
      </c>
      <c r="C21" s="151">
        <v>1</v>
      </c>
      <c r="D21" s="151">
        <v>6</v>
      </c>
      <c r="E21" s="151">
        <v>27</v>
      </c>
      <c r="F21" s="151">
        <f>SUM(B21:E21)</f>
        <v>39</v>
      </c>
      <c r="G21" s="151">
        <v>6</v>
      </c>
      <c r="H21" s="151">
        <v>9</v>
      </c>
      <c r="I21" s="151">
        <v>4</v>
      </c>
      <c r="J21" s="151">
        <v>4</v>
      </c>
      <c r="K21" s="151">
        <f>SUM(G21:J21)</f>
        <v>23</v>
      </c>
      <c r="L21" s="151">
        <v>6</v>
      </c>
      <c r="M21" s="151">
        <v>17</v>
      </c>
      <c r="N21" s="151">
        <v>31</v>
      </c>
      <c r="O21" s="151">
        <v>12</v>
      </c>
      <c r="P21" s="151">
        <f>SUM(L21:O21)</f>
        <v>66</v>
      </c>
    </row>
    <row r="22" spans="1:18" ht="20.100000000000001" customHeight="1" x14ac:dyDescent="0.2">
      <c r="A22" s="153" t="s">
        <v>16</v>
      </c>
      <c r="B22" s="151">
        <v>0</v>
      </c>
      <c r="C22" s="151">
        <v>2</v>
      </c>
      <c r="D22" s="151">
        <v>1</v>
      </c>
      <c r="E22" s="151">
        <v>3</v>
      </c>
      <c r="F22" s="151">
        <f>SUM(B22:E22)</f>
        <v>6</v>
      </c>
      <c r="G22" s="151">
        <v>2</v>
      </c>
      <c r="H22" s="151">
        <v>0</v>
      </c>
      <c r="I22" s="151">
        <v>2</v>
      </c>
      <c r="J22" s="151">
        <v>2</v>
      </c>
      <c r="K22" s="194">
        <v>0</v>
      </c>
      <c r="L22" s="151">
        <v>0</v>
      </c>
      <c r="M22" s="151">
        <v>0</v>
      </c>
      <c r="N22" s="182">
        <v>1</v>
      </c>
      <c r="O22" s="151">
        <v>0</v>
      </c>
      <c r="P22" s="151">
        <f>SUM(L22:O22)</f>
        <v>1</v>
      </c>
    </row>
    <row r="23" spans="1:18" ht="20.100000000000001" customHeight="1" x14ac:dyDescent="0.2">
      <c r="A23" s="153" t="s">
        <v>17</v>
      </c>
      <c r="B23" s="151">
        <v>45</v>
      </c>
      <c r="C23" s="151">
        <v>4</v>
      </c>
      <c r="D23" s="151">
        <v>40</v>
      </c>
      <c r="E23" s="151">
        <v>104</v>
      </c>
      <c r="F23" s="151">
        <f>SUM(B23:E23)</f>
        <v>193</v>
      </c>
      <c r="G23" s="151">
        <v>13</v>
      </c>
      <c r="H23" s="151">
        <v>5</v>
      </c>
      <c r="I23" s="151">
        <v>26</v>
      </c>
      <c r="J23" s="151">
        <v>4</v>
      </c>
      <c r="K23" s="151">
        <f>SUM(G23:J23)</f>
        <v>48</v>
      </c>
      <c r="L23" s="151">
        <v>24</v>
      </c>
      <c r="M23" s="151">
        <v>23</v>
      </c>
      <c r="N23" s="151">
        <v>57</v>
      </c>
      <c r="O23" s="151">
        <v>3</v>
      </c>
      <c r="P23" s="151">
        <f>SUM(L23:O23)</f>
        <v>107</v>
      </c>
    </row>
    <row r="24" spans="1:18" ht="20.100000000000001" customHeight="1" x14ac:dyDescent="0.2">
      <c r="A24" s="15" t="s">
        <v>7</v>
      </c>
      <c r="B24" s="148">
        <f>SUM(B21:B23)</f>
        <v>50</v>
      </c>
      <c r="C24" s="148">
        <f>SUM(C21:C23)</f>
        <v>7</v>
      </c>
      <c r="D24" s="148">
        <f>SUM(D21:D23)</f>
        <v>47</v>
      </c>
      <c r="E24" s="148">
        <f>SUM(E21:E23)</f>
        <v>134</v>
      </c>
      <c r="F24" s="148">
        <f>SUM(B24:E24)</f>
        <v>238</v>
      </c>
      <c r="G24" s="148">
        <f>SUM(G21:G23)</f>
        <v>21</v>
      </c>
      <c r="H24" s="148">
        <f>SUM(H21:H23)</f>
        <v>14</v>
      </c>
      <c r="I24" s="148">
        <f>SUM(I21:I23)</f>
        <v>32</v>
      </c>
      <c r="J24" s="148">
        <f>SUM(J21:J23)</f>
        <v>10</v>
      </c>
      <c r="K24" s="148">
        <f>SUM(G24:J24)</f>
        <v>77</v>
      </c>
      <c r="L24" s="148">
        <f>SUM(L21:L23)</f>
        <v>30</v>
      </c>
      <c r="M24" s="148">
        <f>SUM(M21:M23)</f>
        <v>40</v>
      </c>
      <c r="N24" s="148">
        <f>SUM(N21:N23)</f>
        <v>89</v>
      </c>
      <c r="O24" s="186">
        <f>SUM(O21:O23)</f>
        <v>15</v>
      </c>
      <c r="P24" s="148">
        <f>SUM(P21:P23)</f>
        <v>174</v>
      </c>
    </row>
    <row r="25" spans="1:18" ht="113.25" customHeight="1" thickBot="1" x14ac:dyDescent="0.25">
      <c r="A25" s="295" t="s">
        <v>22</v>
      </c>
      <c r="B25" s="295"/>
      <c r="C25" s="295"/>
      <c r="D25" s="295"/>
      <c r="E25" s="149"/>
      <c r="F25" s="296" t="s">
        <v>23</v>
      </c>
      <c r="G25" s="296"/>
      <c r="H25" s="82"/>
      <c r="I25" s="250" t="s">
        <v>173</v>
      </c>
      <c r="J25" s="251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297" t="s">
        <v>24</v>
      </c>
      <c r="B26" s="297"/>
      <c r="C26" s="297"/>
      <c r="D26" s="88"/>
      <c r="E26" s="150" t="s">
        <v>25</v>
      </c>
      <c r="F26" s="89" t="s">
        <v>26</v>
      </c>
      <c r="G26" s="90" t="s">
        <v>27</v>
      </c>
      <c r="H26" s="37"/>
      <c r="I26" s="252"/>
      <c r="J26" s="252"/>
      <c r="K26" s="298"/>
      <c r="L26" s="91"/>
      <c r="M26" s="92"/>
      <c r="N26" s="299"/>
      <c r="O26" s="39"/>
      <c r="P26" s="93"/>
    </row>
    <row r="27" spans="1:18" ht="20.100000000000001" customHeight="1" thickTop="1" thickBot="1" x14ac:dyDescent="0.25">
      <c r="A27" s="297"/>
      <c r="B27" s="297"/>
      <c r="C27" s="297"/>
      <c r="D27" s="94"/>
      <c r="E27" s="95">
        <v>16</v>
      </c>
      <c r="F27" s="96">
        <v>3</v>
      </c>
      <c r="G27" s="96">
        <v>3</v>
      </c>
      <c r="H27" s="37"/>
      <c r="I27" s="252"/>
      <c r="J27" s="252"/>
      <c r="K27" s="298"/>
      <c r="L27" s="97"/>
      <c r="M27" s="98"/>
      <c r="N27" s="299"/>
      <c r="O27" s="39"/>
      <c r="P27" s="93"/>
    </row>
    <row r="28" spans="1:18" ht="20.100000000000001" customHeight="1" thickTop="1" thickBot="1" x14ac:dyDescent="0.25">
      <c r="A28" s="297"/>
      <c r="B28" s="297"/>
      <c r="C28" s="297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297"/>
      <c r="B29" s="297"/>
      <c r="C29" s="297"/>
      <c r="D29" s="94"/>
      <c r="E29" s="95"/>
      <c r="F29" s="99"/>
      <c r="G29" s="99"/>
      <c r="H29" s="37"/>
      <c r="I29" s="264" t="s">
        <v>174</v>
      </c>
      <c r="J29" s="264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297"/>
      <c r="B30" s="297"/>
      <c r="C30" s="297"/>
      <c r="D30" s="94"/>
      <c r="E30" s="95"/>
      <c r="F30" s="99"/>
      <c r="G30" s="99"/>
      <c r="H30" s="37"/>
      <c r="I30" s="265"/>
      <c r="J30" s="265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297"/>
      <c r="B31" s="297"/>
      <c r="C31" s="297"/>
      <c r="D31" s="94"/>
      <c r="E31" s="95"/>
      <c r="F31" s="99"/>
      <c r="G31" s="99"/>
      <c r="H31" s="37"/>
      <c r="I31" s="265"/>
      <c r="J31" s="265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297"/>
      <c r="B32" s="297"/>
      <c r="C32" s="297"/>
      <c r="D32" s="94"/>
      <c r="E32" s="95"/>
      <c r="F32" s="99"/>
      <c r="G32" s="99"/>
      <c r="H32" s="37"/>
      <c r="I32" s="265"/>
      <c r="J32" s="265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297"/>
      <c r="B33" s="297"/>
      <c r="C33" s="297"/>
      <c r="D33" s="94"/>
      <c r="E33" s="95"/>
      <c r="F33" s="99"/>
      <c r="G33" s="99"/>
      <c r="H33" s="37"/>
      <c r="I33" s="265"/>
      <c r="J33" s="265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297"/>
      <c r="B34" s="297"/>
      <c r="C34" s="297"/>
      <c r="D34" s="94"/>
      <c r="E34" s="95"/>
      <c r="F34" s="99"/>
      <c r="G34" s="99"/>
      <c r="H34" s="37"/>
      <c r="I34" s="265"/>
      <c r="J34" s="265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297"/>
      <c r="B35" s="297"/>
      <c r="C35" s="297"/>
      <c r="D35" s="94"/>
      <c r="E35" s="109"/>
      <c r="F35" s="99"/>
      <c r="G35" s="99"/>
      <c r="H35" s="37"/>
      <c r="I35" s="265"/>
      <c r="J35" s="265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297"/>
      <c r="B36" s="297"/>
      <c r="C36" s="297"/>
      <c r="D36" s="94"/>
      <c r="E36" s="110"/>
      <c r="F36" s="99"/>
      <c r="G36" s="99"/>
      <c r="H36" s="37"/>
      <c r="I36" s="265"/>
      <c r="J36" s="265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297"/>
      <c r="B37" s="297"/>
      <c r="C37" s="297"/>
      <c r="D37" s="111" t="s">
        <v>7</v>
      </c>
      <c r="E37" s="112">
        <f>SUM(E27:E36)</f>
        <v>16</v>
      </c>
      <c r="F37" s="112">
        <f>SUM(F27:F36)</f>
        <v>3</v>
      </c>
      <c r="G37" s="112">
        <f>SUM(G27:G36)</f>
        <v>3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57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R38"/>
  <sheetViews>
    <sheetView view="pageBreakPreview" zoomScaleNormal="100" zoomScaleSheetLayoutView="100" workbookViewId="0">
      <selection activeCell="A3" sqref="A3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69" t="s">
        <v>111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</row>
    <row r="2" spans="1:16" ht="29.25" customHeight="1" x14ac:dyDescent="0.2">
      <c r="A2" s="269" t="s">
        <v>166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</row>
    <row r="3" spans="1:16" ht="22.5" customHeight="1" x14ac:dyDescent="0.2">
      <c r="A3" s="2"/>
      <c r="B3" s="289" t="s">
        <v>0</v>
      </c>
      <c r="C3" s="289"/>
      <c r="D3" s="3"/>
      <c r="E3" s="3"/>
      <c r="F3" s="3"/>
      <c r="G3" s="3"/>
      <c r="H3" s="76" t="s">
        <v>1</v>
      </c>
      <c r="I3" s="117">
        <v>11</v>
      </c>
      <c r="J3" s="6"/>
      <c r="K3" s="4" t="s">
        <v>2</v>
      </c>
      <c r="L3" s="141">
        <v>5</v>
      </c>
      <c r="M3" s="2"/>
      <c r="N3" s="2"/>
      <c r="O3" s="2"/>
      <c r="P3" s="2"/>
    </row>
    <row r="4" spans="1:16" ht="51" customHeight="1" x14ac:dyDescent="0.2">
      <c r="A4" s="2"/>
      <c r="B4" s="272" t="s">
        <v>167</v>
      </c>
      <c r="C4" s="272"/>
      <c r="D4" s="272"/>
      <c r="E4" s="272"/>
      <c r="F4" s="227" t="s">
        <v>168</v>
      </c>
      <c r="G4" s="273" t="s">
        <v>169</v>
      </c>
      <c r="H4" s="274"/>
      <c r="I4" s="274"/>
      <c r="J4" s="274"/>
      <c r="K4" s="272" t="s">
        <v>170</v>
      </c>
      <c r="L4" s="272"/>
      <c r="M4" s="272"/>
      <c r="N4" s="272"/>
    </row>
    <row r="5" spans="1:16" ht="44.25" customHeight="1" x14ac:dyDescent="0.2">
      <c r="A5" s="9" t="s">
        <v>3</v>
      </c>
      <c r="B5" s="78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56" t="s">
        <v>14</v>
      </c>
      <c r="N5" s="156" t="s">
        <v>7</v>
      </c>
    </row>
    <row r="6" spans="1:16" ht="20.100000000000001" customHeight="1" x14ac:dyDescent="0.2">
      <c r="A6" s="153" t="s">
        <v>15</v>
      </c>
      <c r="B6" s="238">
        <v>60</v>
      </c>
      <c r="C6" s="153">
        <v>51</v>
      </c>
      <c r="D6" s="153">
        <v>60</v>
      </c>
      <c r="E6" s="153">
        <f>B6+C6+D6</f>
        <v>171</v>
      </c>
      <c r="F6" s="153">
        <v>25</v>
      </c>
      <c r="G6" s="153">
        <v>32</v>
      </c>
      <c r="H6" s="153">
        <v>0</v>
      </c>
      <c r="I6" s="153">
        <v>0</v>
      </c>
      <c r="J6" s="153">
        <f>SUM(G6:I6)</f>
        <v>32</v>
      </c>
      <c r="K6" s="153">
        <v>41</v>
      </c>
      <c r="L6" s="153">
        <v>76</v>
      </c>
      <c r="M6" s="151">
        <v>47</v>
      </c>
      <c r="N6" s="151">
        <f>SUM(K6:M6)</f>
        <v>164</v>
      </c>
      <c r="O6" s="1">
        <f>E6+F6-J6-N6</f>
        <v>0</v>
      </c>
    </row>
    <row r="7" spans="1:16" ht="20.100000000000001" customHeight="1" x14ac:dyDescent="0.2">
      <c r="A7" s="153" t="s">
        <v>16</v>
      </c>
      <c r="B7" s="238">
        <v>2</v>
      </c>
      <c r="C7" s="153">
        <v>1</v>
      </c>
      <c r="D7" s="153">
        <v>2</v>
      </c>
      <c r="E7" s="153">
        <f>B7+C7+D7</f>
        <v>5</v>
      </c>
      <c r="F7" s="153">
        <v>0</v>
      </c>
      <c r="G7" s="153">
        <v>1</v>
      </c>
      <c r="H7" s="153">
        <v>0</v>
      </c>
      <c r="I7" s="153">
        <v>0</v>
      </c>
      <c r="J7" s="153">
        <f>SUM(G7:I7)</f>
        <v>1</v>
      </c>
      <c r="K7" s="153">
        <v>1</v>
      </c>
      <c r="L7" s="153">
        <v>2</v>
      </c>
      <c r="M7" s="151">
        <v>1</v>
      </c>
      <c r="N7" s="148">
        <f>SUM(K7:M7)</f>
        <v>4</v>
      </c>
      <c r="O7" s="1">
        <f t="shared" ref="O7:O9" si="0">E7+F7-J7-N7</f>
        <v>0</v>
      </c>
    </row>
    <row r="8" spans="1:16" ht="20.100000000000001" customHeight="1" x14ac:dyDescent="0.2">
      <c r="A8" s="153" t="s">
        <v>17</v>
      </c>
      <c r="B8" s="238">
        <v>584</v>
      </c>
      <c r="C8" s="153">
        <v>355</v>
      </c>
      <c r="D8" s="153">
        <v>163</v>
      </c>
      <c r="E8" s="153">
        <f>B8+C8+D8</f>
        <v>1102</v>
      </c>
      <c r="F8" s="153">
        <v>360</v>
      </c>
      <c r="G8" s="153">
        <v>204</v>
      </c>
      <c r="H8" s="153">
        <v>0</v>
      </c>
      <c r="I8" s="153">
        <v>2</v>
      </c>
      <c r="J8" s="153">
        <f>SUM(G8:I8)</f>
        <v>206</v>
      </c>
      <c r="K8" s="153">
        <v>645</v>
      </c>
      <c r="L8" s="153">
        <v>400</v>
      </c>
      <c r="M8" s="120">
        <v>211</v>
      </c>
      <c r="N8" s="144">
        <f>SUM(K8:M8)</f>
        <v>1256</v>
      </c>
      <c r="O8" s="1">
        <f t="shared" si="0"/>
        <v>0</v>
      </c>
    </row>
    <row r="9" spans="1:16" ht="20.100000000000001" customHeight="1" x14ac:dyDescent="0.2">
      <c r="A9" s="15" t="s">
        <v>7</v>
      </c>
      <c r="B9" s="148">
        <f>SUM(B6:B8)</f>
        <v>646</v>
      </c>
      <c r="C9" s="148">
        <f>SUM(C6:C8)</f>
        <v>407</v>
      </c>
      <c r="D9" s="148">
        <f>SUM(D6:D8)</f>
        <v>225</v>
      </c>
      <c r="E9" s="153">
        <f>B9+C9+D9</f>
        <v>1278</v>
      </c>
      <c r="F9" s="15">
        <f>SUM(F6:F8)</f>
        <v>385</v>
      </c>
      <c r="G9" s="15">
        <f>SUM(G6:G8)</f>
        <v>237</v>
      </c>
      <c r="H9" s="15">
        <f>SUM(H6:H8)</f>
        <v>0</v>
      </c>
      <c r="I9" s="15">
        <f>SUM(I6:I8)</f>
        <v>2</v>
      </c>
      <c r="J9" s="153">
        <f>SUM(G9:I9)</f>
        <v>239</v>
      </c>
      <c r="K9" s="15">
        <f>SUM(K6:K8)</f>
        <v>687</v>
      </c>
      <c r="L9" s="15">
        <f>SUM(L6:L8)</f>
        <v>478</v>
      </c>
      <c r="M9" s="15">
        <f>SUM(M6:M8)</f>
        <v>259</v>
      </c>
      <c r="N9" s="144">
        <f>SUM(N6:N8)</f>
        <v>1424</v>
      </c>
      <c r="O9" s="1">
        <f t="shared" si="0"/>
        <v>0</v>
      </c>
    </row>
    <row r="10" spans="1:16" ht="20.25" customHeight="1" x14ac:dyDescent="0.2">
      <c r="A10" s="290" t="s">
        <v>18</v>
      </c>
      <c r="B10" s="290"/>
      <c r="C10" s="290"/>
      <c r="D10" s="290"/>
      <c r="E10" s="290"/>
      <c r="F10" s="290"/>
      <c r="G10" s="290"/>
      <c r="H10" s="290"/>
      <c r="I10" s="290"/>
      <c r="J10" s="290"/>
      <c r="K10" s="290"/>
      <c r="L10" s="290"/>
      <c r="M10" s="290"/>
      <c r="N10" s="291"/>
      <c r="O10" s="290"/>
      <c r="P10" s="290"/>
    </row>
    <row r="11" spans="1:16" ht="24.75" customHeight="1" x14ac:dyDescent="0.2">
      <c r="A11" s="276" t="s">
        <v>171</v>
      </c>
      <c r="B11" s="276"/>
      <c r="C11" s="276"/>
      <c r="D11" s="276"/>
      <c r="E11" s="276"/>
      <c r="F11" s="276"/>
      <c r="G11" s="276"/>
      <c r="H11" s="276"/>
      <c r="I11" s="276"/>
      <c r="J11" s="276"/>
      <c r="K11" s="276"/>
      <c r="L11" s="276"/>
      <c r="M11" s="276"/>
      <c r="N11" s="276"/>
      <c r="O11" s="276"/>
      <c r="P11" s="276"/>
    </row>
    <row r="12" spans="1:16" ht="24" customHeight="1" x14ac:dyDescent="0.2">
      <c r="A12" s="80"/>
      <c r="B12" s="292" t="s">
        <v>19</v>
      </c>
      <c r="C12" s="292"/>
      <c r="D12" s="292"/>
      <c r="E12" s="292"/>
      <c r="F12" s="292"/>
      <c r="G12" s="292" t="s">
        <v>20</v>
      </c>
      <c r="H12" s="292"/>
      <c r="I12" s="292"/>
      <c r="J12" s="292"/>
      <c r="K12" s="292"/>
      <c r="L12" s="292" t="s">
        <v>21</v>
      </c>
      <c r="M12" s="292"/>
      <c r="N12" s="292"/>
      <c r="O12" s="292"/>
      <c r="P12" s="292"/>
    </row>
    <row r="13" spans="1:16" ht="18.95" customHeight="1" x14ac:dyDescent="0.2">
      <c r="A13" s="81" t="s">
        <v>3</v>
      </c>
      <c r="B13" s="227" t="s">
        <v>175</v>
      </c>
      <c r="C13" s="118">
        <v>2021</v>
      </c>
      <c r="D13" s="118">
        <v>2022</v>
      </c>
      <c r="E13" s="118">
        <v>2023</v>
      </c>
      <c r="F13" s="151" t="s">
        <v>7</v>
      </c>
      <c r="G13" s="227" t="s">
        <v>175</v>
      </c>
      <c r="H13" s="118">
        <v>2021</v>
      </c>
      <c r="I13" s="118">
        <v>2022</v>
      </c>
      <c r="J13" s="118">
        <v>2023</v>
      </c>
      <c r="K13" s="151" t="s">
        <v>7</v>
      </c>
      <c r="L13" s="227" t="s">
        <v>175</v>
      </c>
      <c r="M13" s="118">
        <v>2021</v>
      </c>
      <c r="N13" s="118">
        <v>2022</v>
      </c>
      <c r="O13" s="118">
        <v>2023</v>
      </c>
      <c r="P13" s="151" t="s">
        <v>7</v>
      </c>
    </row>
    <row r="14" spans="1:16" ht="20.100000000000001" customHeight="1" x14ac:dyDescent="0.2">
      <c r="A14" s="19" t="s">
        <v>15</v>
      </c>
      <c r="B14" s="20">
        <v>4</v>
      </c>
      <c r="C14" s="77">
        <v>11</v>
      </c>
      <c r="D14" s="77">
        <v>14</v>
      </c>
      <c r="E14" s="65">
        <v>31</v>
      </c>
      <c r="F14" s="151">
        <f>SUM(B14:E14)</f>
        <v>60</v>
      </c>
      <c r="G14" s="21">
        <v>4</v>
      </c>
      <c r="H14" s="20">
        <v>21</v>
      </c>
      <c r="I14" s="5">
        <v>19</v>
      </c>
      <c r="J14" s="5">
        <v>7</v>
      </c>
      <c r="K14" s="155">
        <f>SUM(G14:J14)</f>
        <v>51</v>
      </c>
      <c r="L14" s="20">
        <v>8</v>
      </c>
      <c r="M14" s="5">
        <v>26</v>
      </c>
      <c r="N14" s="5">
        <v>17</v>
      </c>
      <c r="O14" s="67">
        <v>9</v>
      </c>
      <c r="P14" s="77">
        <f>SUM(L14:O14)</f>
        <v>60</v>
      </c>
    </row>
    <row r="15" spans="1:16" ht="20.100000000000001" customHeight="1" x14ac:dyDescent="0.2">
      <c r="A15" s="152" t="s">
        <v>16</v>
      </c>
      <c r="B15" s="23">
        <v>0</v>
      </c>
      <c r="C15" s="77">
        <v>0</v>
      </c>
      <c r="D15" s="77">
        <v>1</v>
      </c>
      <c r="E15" s="66">
        <v>1</v>
      </c>
      <c r="F15" s="151">
        <f>SUM(B15:E15)</f>
        <v>2</v>
      </c>
      <c r="G15" s="24">
        <v>0</v>
      </c>
      <c r="H15" s="23">
        <v>1</v>
      </c>
      <c r="I15" s="5">
        <v>0</v>
      </c>
      <c r="J15" s="5">
        <v>0</v>
      </c>
      <c r="K15" s="155">
        <f>SUM(G15:J15)</f>
        <v>1</v>
      </c>
      <c r="L15" s="23">
        <v>0</v>
      </c>
      <c r="M15" s="5">
        <v>1</v>
      </c>
      <c r="N15" s="5">
        <v>1</v>
      </c>
      <c r="O15" s="68">
        <v>0</v>
      </c>
      <c r="P15" s="77">
        <f>SUM(L15:O15)</f>
        <v>2</v>
      </c>
    </row>
    <row r="16" spans="1:16" ht="20.100000000000001" customHeight="1" x14ac:dyDescent="0.2">
      <c r="A16" s="152" t="s">
        <v>17</v>
      </c>
      <c r="B16" s="23">
        <v>52</v>
      </c>
      <c r="C16" s="77">
        <v>33</v>
      </c>
      <c r="D16" s="77">
        <v>339</v>
      </c>
      <c r="E16" s="66">
        <v>160</v>
      </c>
      <c r="F16" s="151">
        <f>SUM(B16:E16)</f>
        <v>584</v>
      </c>
      <c r="G16" s="24">
        <v>51</v>
      </c>
      <c r="H16" s="23">
        <v>110</v>
      </c>
      <c r="I16" s="5">
        <v>176</v>
      </c>
      <c r="J16" s="5">
        <v>18</v>
      </c>
      <c r="K16" s="155">
        <f>SUM(G16:J16)</f>
        <v>355</v>
      </c>
      <c r="L16" s="23">
        <v>24</v>
      </c>
      <c r="M16" s="5">
        <v>64</v>
      </c>
      <c r="N16" s="5">
        <v>24</v>
      </c>
      <c r="O16" s="68">
        <v>51</v>
      </c>
      <c r="P16" s="77">
        <f>SUM(L16:O16)</f>
        <v>163</v>
      </c>
    </row>
    <row r="17" spans="1:18" ht="20.100000000000001" customHeight="1" x14ac:dyDescent="0.2">
      <c r="A17" s="152" t="s">
        <v>7</v>
      </c>
      <c r="B17" s="23">
        <f>SUM(B14:B16)</f>
        <v>56</v>
      </c>
      <c r="C17" s="23">
        <f>SUM(C14:C16)</f>
        <v>44</v>
      </c>
      <c r="D17" s="23">
        <f>SUM(D14:D16)</f>
        <v>354</v>
      </c>
      <c r="E17" s="23">
        <f>SUM(E14:E16)</f>
        <v>192</v>
      </c>
      <c r="F17" s="151">
        <f>SUM(B17:E17)</f>
        <v>646</v>
      </c>
      <c r="G17" s="24">
        <f>SUM(G14:G16)</f>
        <v>55</v>
      </c>
      <c r="H17" s="24">
        <f>SUM(H14:H16)</f>
        <v>132</v>
      </c>
      <c r="I17" s="21">
        <f>SUM(I14:I16)</f>
        <v>195</v>
      </c>
      <c r="J17" s="21">
        <f>SUM(J14:J16)</f>
        <v>25</v>
      </c>
      <c r="K17" s="151">
        <f>SUM(G17:J17)</f>
        <v>407</v>
      </c>
      <c r="L17" s="24">
        <f>SUM(L14:L16)</f>
        <v>32</v>
      </c>
      <c r="M17" s="21">
        <f>SUM(M14:M16)</f>
        <v>91</v>
      </c>
      <c r="N17" s="21">
        <f>SUM(N14:N16)</f>
        <v>42</v>
      </c>
      <c r="O17" s="24">
        <f>SUM(O14:O16)</f>
        <v>60</v>
      </c>
      <c r="P17" s="77">
        <f>SUM(L17:O17)</f>
        <v>225</v>
      </c>
    </row>
    <row r="18" spans="1:18" ht="31.5" customHeight="1" x14ac:dyDescent="0.25">
      <c r="A18" s="266" t="s">
        <v>172</v>
      </c>
      <c r="B18" s="267"/>
      <c r="C18" s="268"/>
      <c r="D18" s="268"/>
      <c r="E18" s="267"/>
      <c r="F18" s="267"/>
      <c r="G18" s="267"/>
      <c r="H18" s="267"/>
      <c r="I18" s="267"/>
      <c r="J18" s="267"/>
      <c r="K18" s="267"/>
      <c r="L18" s="267"/>
      <c r="M18" s="267"/>
      <c r="N18" s="267"/>
      <c r="O18" s="267"/>
      <c r="P18" s="268"/>
    </row>
    <row r="19" spans="1:18" ht="36.75" customHeight="1" x14ac:dyDescent="0.2">
      <c r="A19" s="2"/>
      <c r="B19" s="244" t="s">
        <v>19</v>
      </c>
      <c r="C19" s="244"/>
      <c r="D19" s="244"/>
      <c r="E19" s="244"/>
      <c r="F19" s="244"/>
      <c r="G19" s="293" t="s">
        <v>20</v>
      </c>
      <c r="H19" s="293"/>
      <c r="I19" s="293"/>
      <c r="J19" s="293"/>
      <c r="K19" s="293"/>
      <c r="L19" s="294" t="s">
        <v>21</v>
      </c>
      <c r="M19" s="294"/>
      <c r="N19" s="294"/>
      <c r="O19" s="294"/>
      <c r="P19" s="294"/>
    </row>
    <row r="20" spans="1:18" ht="18.95" customHeight="1" x14ac:dyDescent="0.2">
      <c r="A20" s="9" t="s">
        <v>3</v>
      </c>
      <c r="B20" s="227" t="s">
        <v>175</v>
      </c>
      <c r="C20" s="118">
        <v>2021</v>
      </c>
      <c r="D20" s="118">
        <v>2022</v>
      </c>
      <c r="E20" s="118">
        <v>2023</v>
      </c>
      <c r="F20" s="151" t="s">
        <v>7</v>
      </c>
      <c r="G20" s="227" t="s">
        <v>175</v>
      </c>
      <c r="H20" s="118">
        <v>2021</v>
      </c>
      <c r="I20" s="118">
        <v>2022</v>
      </c>
      <c r="J20" s="118">
        <v>2023</v>
      </c>
      <c r="K20" s="151" t="s">
        <v>7</v>
      </c>
      <c r="L20" s="227" t="s">
        <v>175</v>
      </c>
      <c r="M20" s="118">
        <v>2021</v>
      </c>
      <c r="N20" s="118">
        <v>2022</v>
      </c>
      <c r="O20" s="118">
        <v>2023</v>
      </c>
      <c r="P20" s="151" t="s">
        <v>7</v>
      </c>
    </row>
    <row r="21" spans="1:18" ht="20.100000000000001" customHeight="1" x14ac:dyDescent="0.2">
      <c r="A21" s="153" t="s">
        <v>15</v>
      </c>
      <c r="B21" s="151">
        <v>1</v>
      </c>
      <c r="C21" s="151">
        <v>12</v>
      </c>
      <c r="D21" s="151">
        <v>5</v>
      </c>
      <c r="E21" s="151">
        <v>23</v>
      </c>
      <c r="F21" s="151">
        <f>SUM(B21:E21)</f>
        <v>41</v>
      </c>
      <c r="G21" s="151">
        <v>3</v>
      </c>
      <c r="H21" s="151">
        <v>15</v>
      </c>
      <c r="I21" s="151">
        <v>30</v>
      </c>
      <c r="J21" s="151">
        <v>28</v>
      </c>
      <c r="K21" s="151">
        <f>SUM(G21:J21)</f>
        <v>76</v>
      </c>
      <c r="L21" s="151">
        <v>9</v>
      </c>
      <c r="M21" s="151">
        <v>15</v>
      </c>
      <c r="N21" s="151">
        <v>13</v>
      </c>
      <c r="O21" s="151">
        <v>10</v>
      </c>
      <c r="P21" s="151">
        <f>SUM(L21:O21)</f>
        <v>47</v>
      </c>
    </row>
    <row r="22" spans="1:18" ht="20.100000000000001" customHeight="1" x14ac:dyDescent="0.2">
      <c r="A22" s="153" t="s">
        <v>16</v>
      </c>
      <c r="B22" s="151">
        <v>0</v>
      </c>
      <c r="C22" s="151">
        <v>0</v>
      </c>
      <c r="D22" s="151">
        <v>1</v>
      </c>
      <c r="E22" s="151">
        <v>0</v>
      </c>
      <c r="F22" s="151">
        <f>SUM(B22:E22)</f>
        <v>1</v>
      </c>
      <c r="G22" s="151">
        <v>0</v>
      </c>
      <c r="H22" s="151">
        <v>1</v>
      </c>
      <c r="I22" s="151">
        <v>0</v>
      </c>
      <c r="J22" s="151">
        <v>1</v>
      </c>
      <c r="K22" s="151">
        <f>SUM(G22:J22)</f>
        <v>2</v>
      </c>
      <c r="L22" s="151">
        <v>0</v>
      </c>
      <c r="M22" s="151">
        <v>1</v>
      </c>
      <c r="N22" s="184">
        <v>0</v>
      </c>
      <c r="O22" s="151">
        <v>0</v>
      </c>
      <c r="P22" s="151">
        <f>SUM(L22:O22)</f>
        <v>1</v>
      </c>
    </row>
    <row r="23" spans="1:18" ht="20.100000000000001" customHeight="1" x14ac:dyDescent="0.2">
      <c r="A23" s="153" t="s">
        <v>17</v>
      </c>
      <c r="B23" s="151">
        <v>48</v>
      </c>
      <c r="C23" s="151">
        <v>34</v>
      </c>
      <c r="D23" s="151">
        <v>230</v>
      </c>
      <c r="E23" s="151">
        <v>333</v>
      </c>
      <c r="F23" s="151">
        <f>SUM(B23:E23)</f>
        <v>645</v>
      </c>
      <c r="G23" s="151">
        <v>44</v>
      </c>
      <c r="H23" s="151">
        <v>101</v>
      </c>
      <c r="I23" s="151">
        <v>189</v>
      </c>
      <c r="J23" s="151">
        <v>66</v>
      </c>
      <c r="K23" s="151">
        <f>SUM(G23:J23)</f>
        <v>400</v>
      </c>
      <c r="L23" s="151">
        <v>21</v>
      </c>
      <c r="M23" s="151">
        <v>34</v>
      </c>
      <c r="N23" s="151">
        <v>43</v>
      </c>
      <c r="O23" s="151">
        <v>113</v>
      </c>
      <c r="P23" s="151">
        <f>SUM(L23:O23)</f>
        <v>211</v>
      </c>
    </row>
    <row r="24" spans="1:18" ht="20.100000000000001" customHeight="1" x14ac:dyDescent="0.2">
      <c r="A24" s="15" t="s">
        <v>7</v>
      </c>
      <c r="B24" s="148">
        <f>SUM(B21:B23)</f>
        <v>49</v>
      </c>
      <c r="C24" s="148">
        <f>SUM(C21:C23)</f>
        <v>46</v>
      </c>
      <c r="D24" s="148">
        <f>SUM(D21:D23)</f>
        <v>236</v>
      </c>
      <c r="E24" s="148">
        <f>SUM(E21:E23)</f>
        <v>356</v>
      </c>
      <c r="F24" s="148">
        <f>SUM(B24:E24)</f>
        <v>687</v>
      </c>
      <c r="G24" s="148">
        <f>SUM(G21:G23)</f>
        <v>47</v>
      </c>
      <c r="H24" s="148">
        <f>SUM(H21:H23)</f>
        <v>117</v>
      </c>
      <c r="I24" s="148">
        <f>SUM(I21:I23)</f>
        <v>219</v>
      </c>
      <c r="J24" s="148">
        <f>SUM(J21:J23)</f>
        <v>95</v>
      </c>
      <c r="K24" s="148">
        <f>SUM(G24:J24)</f>
        <v>478</v>
      </c>
      <c r="L24" s="148">
        <f>SUM(L21:L23)</f>
        <v>30</v>
      </c>
      <c r="M24" s="148">
        <f>SUM(M21:M23)</f>
        <v>50</v>
      </c>
      <c r="N24" s="148">
        <f>SUM(N21:N23)</f>
        <v>56</v>
      </c>
      <c r="O24" s="186">
        <f>SUM(O21:O23)</f>
        <v>123</v>
      </c>
      <c r="P24" s="148">
        <f>SUM(P21:P23)</f>
        <v>259</v>
      </c>
    </row>
    <row r="25" spans="1:18" ht="113.25" customHeight="1" thickBot="1" x14ac:dyDescent="0.25">
      <c r="A25" s="295" t="s">
        <v>22</v>
      </c>
      <c r="B25" s="295"/>
      <c r="C25" s="295"/>
      <c r="D25" s="295"/>
      <c r="E25" s="149"/>
      <c r="F25" s="296" t="s">
        <v>23</v>
      </c>
      <c r="G25" s="296"/>
      <c r="H25" s="82"/>
      <c r="I25" s="250" t="s">
        <v>173</v>
      </c>
      <c r="J25" s="251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297" t="s">
        <v>24</v>
      </c>
      <c r="B26" s="297"/>
      <c r="C26" s="297"/>
      <c r="D26" s="88"/>
      <c r="E26" s="150" t="s">
        <v>25</v>
      </c>
      <c r="F26" s="89" t="s">
        <v>26</v>
      </c>
      <c r="G26" s="90" t="s">
        <v>27</v>
      </c>
      <c r="H26" s="37"/>
      <c r="I26" s="252"/>
      <c r="J26" s="252"/>
      <c r="K26" s="298"/>
      <c r="L26" s="91"/>
      <c r="M26" s="92"/>
      <c r="N26" s="299"/>
      <c r="O26" s="39"/>
      <c r="P26" s="93"/>
    </row>
    <row r="27" spans="1:18" ht="20.100000000000001" customHeight="1" thickTop="1" thickBot="1" x14ac:dyDescent="0.25">
      <c r="A27" s="297"/>
      <c r="B27" s="297"/>
      <c r="C27" s="297"/>
      <c r="D27" s="94"/>
      <c r="E27" s="95"/>
      <c r="F27" s="96"/>
      <c r="G27" s="96"/>
      <c r="H27" s="37"/>
      <c r="I27" s="252"/>
      <c r="J27" s="252"/>
      <c r="K27" s="298"/>
      <c r="L27" s="97"/>
      <c r="M27" s="98"/>
      <c r="N27" s="299"/>
      <c r="O27" s="39"/>
      <c r="P27" s="93"/>
    </row>
    <row r="28" spans="1:18" ht="20.100000000000001" customHeight="1" thickTop="1" thickBot="1" x14ac:dyDescent="0.25">
      <c r="A28" s="297"/>
      <c r="B28" s="297"/>
      <c r="C28" s="297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297"/>
      <c r="B29" s="297"/>
      <c r="C29" s="297"/>
      <c r="D29" s="94"/>
      <c r="E29" s="95"/>
      <c r="F29" s="99"/>
      <c r="G29" s="99"/>
      <c r="H29" s="37"/>
      <c r="I29" s="264" t="s">
        <v>174</v>
      </c>
      <c r="J29" s="264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297"/>
      <c r="B30" s="297"/>
      <c r="C30" s="297"/>
      <c r="D30" s="94"/>
      <c r="E30" s="95"/>
      <c r="F30" s="99"/>
      <c r="G30" s="99"/>
      <c r="H30" s="37"/>
      <c r="I30" s="265"/>
      <c r="J30" s="265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297"/>
      <c r="B31" s="297"/>
      <c r="C31" s="297"/>
      <c r="D31" s="94"/>
      <c r="E31" s="95"/>
      <c r="F31" s="99"/>
      <c r="G31" s="99"/>
      <c r="H31" s="37"/>
      <c r="I31" s="265"/>
      <c r="J31" s="265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297"/>
      <c r="B32" s="297"/>
      <c r="C32" s="297"/>
      <c r="D32" s="94"/>
      <c r="E32" s="95"/>
      <c r="F32" s="99"/>
      <c r="G32" s="99"/>
      <c r="H32" s="37"/>
      <c r="I32" s="265"/>
      <c r="J32" s="265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297"/>
      <c r="B33" s="297"/>
      <c r="C33" s="297"/>
      <c r="D33" s="94"/>
      <c r="E33" s="95"/>
      <c r="F33" s="99"/>
      <c r="G33" s="99"/>
      <c r="H33" s="37"/>
      <c r="I33" s="265"/>
      <c r="J33" s="265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297"/>
      <c r="B34" s="297"/>
      <c r="C34" s="297"/>
      <c r="D34" s="94"/>
      <c r="E34" s="95"/>
      <c r="F34" s="99"/>
      <c r="G34" s="99"/>
      <c r="H34" s="37"/>
      <c r="I34" s="265"/>
      <c r="J34" s="265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297"/>
      <c r="B35" s="297"/>
      <c r="C35" s="297"/>
      <c r="D35" s="94"/>
      <c r="E35" s="109"/>
      <c r="F35" s="99"/>
      <c r="G35" s="99"/>
      <c r="H35" s="37"/>
      <c r="I35" s="265"/>
      <c r="J35" s="265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297"/>
      <c r="B36" s="297"/>
      <c r="C36" s="297"/>
      <c r="D36" s="94"/>
      <c r="E36" s="110"/>
      <c r="F36" s="99"/>
      <c r="G36" s="99"/>
      <c r="H36" s="37"/>
      <c r="I36" s="265"/>
      <c r="J36" s="265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297"/>
      <c r="B37" s="297"/>
      <c r="C37" s="297"/>
      <c r="D37" s="111" t="s">
        <v>7</v>
      </c>
      <c r="E37" s="112">
        <f>SUM(E27:E36)</f>
        <v>0</v>
      </c>
      <c r="F37" s="112">
        <f>SUM(F27:F36)</f>
        <v>0</v>
      </c>
      <c r="G37" s="112">
        <f>SUM(G27:G36)</f>
        <v>0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56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R38"/>
  <sheetViews>
    <sheetView view="pageBreakPreview" zoomScaleNormal="100" zoomScaleSheetLayoutView="100" workbookViewId="0">
      <selection activeCell="L3" sqref="L3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69" t="s">
        <v>102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</row>
    <row r="2" spans="1:16" ht="29.25" customHeight="1" x14ac:dyDescent="0.2">
      <c r="A2" s="269" t="s">
        <v>166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</row>
    <row r="3" spans="1:16" ht="22.5" customHeight="1" x14ac:dyDescent="0.2">
      <c r="A3" s="2"/>
      <c r="B3" s="289" t="s">
        <v>0</v>
      </c>
      <c r="C3" s="289"/>
      <c r="D3" s="3"/>
      <c r="E3" s="3"/>
      <c r="F3" s="3"/>
      <c r="G3" s="3"/>
      <c r="H3" s="76" t="s">
        <v>1</v>
      </c>
      <c r="I3" s="117">
        <v>9</v>
      </c>
      <c r="J3" s="6"/>
      <c r="K3" s="4" t="s">
        <v>2</v>
      </c>
      <c r="L3" s="141">
        <v>9</v>
      </c>
      <c r="M3" s="2"/>
      <c r="N3" s="2"/>
      <c r="O3" s="2"/>
      <c r="P3" s="2"/>
    </row>
    <row r="4" spans="1:16" ht="51" customHeight="1" x14ac:dyDescent="0.2">
      <c r="A4" s="2"/>
      <c r="B4" s="272" t="s">
        <v>167</v>
      </c>
      <c r="C4" s="272"/>
      <c r="D4" s="272"/>
      <c r="E4" s="272"/>
      <c r="F4" s="227" t="s">
        <v>168</v>
      </c>
      <c r="G4" s="273" t="s">
        <v>169</v>
      </c>
      <c r="H4" s="274"/>
      <c r="I4" s="274"/>
      <c r="J4" s="274"/>
      <c r="K4" s="272" t="s">
        <v>170</v>
      </c>
      <c r="L4" s="272"/>
      <c r="M4" s="272"/>
      <c r="N4" s="272"/>
    </row>
    <row r="5" spans="1:16" ht="44.25" customHeight="1" x14ac:dyDescent="0.2">
      <c r="A5" s="9" t="s">
        <v>3</v>
      </c>
      <c r="B5" s="78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56" t="s">
        <v>14</v>
      </c>
      <c r="N5" s="156" t="s">
        <v>7</v>
      </c>
    </row>
    <row r="6" spans="1:16" ht="20.100000000000001" customHeight="1" x14ac:dyDescent="0.2">
      <c r="A6" s="153" t="s">
        <v>15</v>
      </c>
      <c r="B6" s="153">
        <v>110</v>
      </c>
      <c r="C6" s="153">
        <v>17</v>
      </c>
      <c r="D6" s="239">
        <v>85</v>
      </c>
      <c r="E6" s="153">
        <f>B6+C6+D6</f>
        <v>212</v>
      </c>
      <c r="F6" s="153">
        <v>10</v>
      </c>
      <c r="G6" s="153">
        <v>11</v>
      </c>
      <c r="H6" s="153">
        <v>0</v>
      </c>
      <c r="I6" s="153">
        <v>0</v>
      </c>
      <c r="J6" s="153">
        <f>SUM(G6:I6)</f>
        <v>11</v>
      </c>
      <c r="K6" s="153">
        <v>9</v>
      </c>
      <c r="L6" s="153">
        <v>124</v>
      </c>
      <c r="M6" s="151">
        <v>78</v>
      </c>
      <c r="N6" s="151">
        <f>SUM(K6:M6)</f>
        <v>211</v>
      </c>
      <c r="O6" s="1">
        <f>E6+F6-J6-N6</f>
        <v>0</v>
      </c>
    </row>
    <row r="7" spans="1:16" ht="20.100000000000001" customHeight="1" x14ac:dyDescent="0.2">
      <c r="A7" s="153" t="s">
        <v>16</v>
      </c>
      <c r="B7" s="153">
        <v>3</v>
      </c>
      <c r="C7" s="153">
        <v>0</v>
      </c>
      <c r="D7" s="239">
        <v>13</v>
      </c>
      <c r="E7" s="153">
        <f>B7+C7+D7</f>
        <v>16</v>
      </c>
      <c r="F7" s="153">
        <v>1</v>
      </c>
      <c r="G7" s="153">
        <v>2</v>
      </c>
      <c r="H7" s="153">
        <v>0</v>
      </c>
      <c r="I7" s="153">
        <v>0</v>
      </c>
      <c r="J7" s="153">
        <f>SUM(G7:I7)</f>
        <v>2</v>
      </c>
      <c r="K7" s="153">
        <v>2</v>
      </c>
      <c r="L7" s="153">
        <v>2</v>
      </c>
      <c r="M7" s="151">
        <v>11</v>
      </c>
      <c r="N7" s="148">
        <f>SUM(K7:M7)</f>
        <v>15</v>
      </c>
      <c r="O7" s="1">
        <f t="shared" ref="O7:O9" si="0">E7+F7-J7-N7</f>
        <v>0</v>
      </c>
    </row>
    <row r="8" spans="1:16" ht="20.100000000000001" customHeight="1" x14ac:dyDescent="0.2">
      <c r="A8" s="153" t="s">
        <v>17</v>
      </c>
      <c r="B8" s="153">
        <v>385</v>
      </c>
      <c r="C8" s="153">
        <v>66</v>
      </c>
      <c r="D8" s="120">
        <v>144</v>
      </c>
      <c r="E8" s="153">
        <f>B8+C8+D8</f>
        <v>595</v>
      </c>
      <c r="F8" s="153">
        <v>85</v>
      </c>
      <c r="G8" s="153">
        <v>107</v>
      </c>
      <c r="H8" s="153">
        <v>0</v>
      </c>
      <c r="I8" s="153">
        <v>5</v>
      </c>
      <c r="J8" s="153">
        <f>SUM(G8:I8)</f>
        <v>112</v>
      </c>
      <c r="K8" s="153">
        <v>211</v>
      </c>
      <c r="L8" s="153">
        <v>283</v>
      </c>
      <c r="M8" s="120">
        <v>74</v>
      </c>
      <c r="N8" s="144">
        <f>SUM(K8:M8)</f>
        <v>568</v>
      </c>
      <c r="O8" s="1">
        <f t="shared" si="0"/>
        <v>0</v>
      </c>
    </row>
    <row r="9" spans="1:16" ht="20.100000000000001" customHeight="1" x14ac:dyDescent="0.2">
      <c r="A9" s="15" t="s">
        <v>7</v>
      </c>
      <c r="B9" s="148">
        <f>SUM(B6:B8)</f>
        <v>498</v>
      </c>
      <c r="C9" s="148">
        <f>SUM(C6:C8)</f>
        <v>83</v>
      </c>
      <c r="D9" s="148">
        <f>SUM(D6:D8)</f>
        <v>242</v>
      </c>
      <c r="E9" s="153">
        <f>B9+C9+D9</f>
        <v>823</v>
      </c>
      <c r="F9" s="15">
        <f>SUM(F6:F8)</f>
        <v>96</v>
      </c>
      <c r="G9" s="15">
        <f>SUM(G6:G8)</f>
        <v>120</v>
      </c>
      <c r="H9" s="15">
        <f>SUM(H6:H8)</f>
        <v>0</v>
      </c>
      <c r="I9" s="15">
        <f>SUM(I6:I8)</f>
        <v>5</v>
      </c>
      <c r="J9" s="153">
        <f>SUM(G9:I9)</f>
        <v>125</v>
      </c>
      <c r="K9" s="15">
        <f>SUM(K6:K8)</f>
        <v>222</v>
      </c>
      <c r="L9" s="15">
        <f>SUM(L6:L8)</f>
        <v>409</v>
      </c>
      <c r="M9" s="15">
        <f>SUM(M6:M8)</f>
        <v>163</v>
      </c>
      <c r="N9" s="144">
        <f>SUM(N6:N8)</f>
        <v>794</v>
      </c>
      <c r="O9" s="1">
        <f t="shared" si="0"/>
        <v>0</v>
      </c>
    </row>
    <row r="10" spans="1:16" ht="20.25" customHeight="1" x14ac:dyDescent="0.2">
      <c r="A10" s="290" t="s">
        <v>18</v>
      </c>
      <c r="B10" s="290"/>
      <c r="C10" s="290"/>
      <c r="D10" s="290"/>
      <c r="E10" s="290"/>
      <c r="F10" s="290"/>
      <c r="G10" s="290"/>
      <c r="H10" s="290"/>
      <c r="I10" s="290"/>
      <c r="J10" s="290"/>
      <c r="K10" s="290"/>
      <c r="L10" s="290"/>
      <c r="M10" s="290"/>
      <c r="N10" s="291"/>
      <c r="O10" s="290"/>
      <c r="P10" s="290"/>
    </row>
    <row r="11" spans="1:16" ht="24.75" customHeight="1" x14ac:dyDescent="0.2">
      <c r="A11" s="276" t="s">
        <v>171</v>
      </c>
      <c r="B11" s="276"/>
      <c r="C11" s="276"/>
      <c r="D11" s="276"/>
      <c r="E11" s="276"/>
      <c r="F11" s="276"/>
      <c r="G11" s="276"/>
      <c r="H11" s="276"/>
      <c r="I11" s="276"/>
      <c r="J11" s="276"/>
      <c r="K11" s="276"/>
      <c r="L11" s="276"/>
      <c r="M11" s="276"/>
      <c r="N11" s="276"/>
      <c r="O11" s="276"/>
      <c r="P11" s="276"/>
    </row>
    <row r="12" spans="1:16" ht="24" customHeight="1" x14ac:dyDescent="0.2">
      <c r="A12" s="80"/>
      <c r="B12" s="292" t="s">
        <v>19</v>
      </c>
      <c r="C12" s="292"/>
      <c r="D12" s="292"/>
      <c r="E12" s="292"/>
      <c r="F12" s="292"/>
      <c r="G12" s="292" t="s">
        <v>20</v>
      </c>
      <c r="H12" s="292"/>
      <c r="I12" s="292"/>
      <c r="J12" s="292"/>
      <c r="K12" s="292"/>
      <c r="L12" s="292" t="s">
        <v>21</v>
      </c>
      <c r="M12" s="292"/>
      <c r="N12" s="292"/>
      <c r="O12" s="292"/>
      <c r="P12" s="292"/>
    </row>
    <row r="13" spans="1:16" ht="18.95" customHeight="1" x14ac:dyDescent="0.2">
      <c r="A13" s="81" t="s">
        <v>3</v>
      </c>
      <c r="B13" s="227" t="s">
        <v>175</v>
      </c>
      <c r="C13" s="118">
        <v>2021</v>
      </c>
      <c r="D13" s="118">
        <v>2022</v>
      </c>
      <c r="E13" s="118">
        <v>2023</v>
      </c>
      <c r="F13" s="151" t="s">
        <v>7</v>
      </c>
      <c r="G13" s="227" t="s">
        <v>175</v>
      </c>
      <c r="H13" s="118">
        <v>2021</v>
      </c>
      <c r="I13" s="118">
        <v>2022</v>
      </c>
      <c r="J13" s="118">
        <v>2023</v>
      </c>
      <c r="K13" s="151" t="s">
        <v>7</v>
      </c>
      <c r="L13" s="227" t="s">
        <v>175</v>
      </c>
      <c r="M13" s="118">
        <v>2021</v>
      </c>
      <c r="N13" s="118">
        <v>2022</v>
      </c>
      <c r="O13" s="118">
        <v>2023</v>
      </c>
      <c r="P13" s="151" t="s">
        <v>7</v>
      </c>
    </row>
    <row r="14" spans="1:16" ht="20.100000000000001" customHeight="1" x14ac:dyDescent="0.2">
      <c r="A14" s="19" t="s">
        <v>15</v>
      </c>
      <c r="B14" s="20">
        <v>4</v>
      </c>
      <c r="C14" s="77">
        <v>8</v>
      </c>
      <c r="D14" s="77">
        <v>48</v>
      </c>
      <c r="E14" s="65">
        <v>50</v>
      </c>
      <c r="F14" s="151">
        <f>SUM(B14:E14)</f>
        <v>110</v>
      </c>
      <c r="G14" s="21">
        <v>1</v>
      </c>
      <c r="H14" s="20">
        <v>12</v>
      </c>
      <c r="I14" s="5">
        <v>4</v>
      </c>
      <c r="J14" s="5">
        <v>0</v>
      </c>
      <c r="K14" s="155">
        <f>SUM(G14:J14)</f>
        <v>17</v>
      </c>
      <c r="L14" s="20">
        <v>25</v>
      </c>
      <c r="M14" s="5">
        <v>25</v>
      </c>
      <c r="N14" s="5">
        <v>23</v>
      </c>
      <c r="O14" s="67">
        <v>12</v>
      </c>
      <c r="P14" s="77">
        <f>SUM(L14:O14)</f>
        <v>85</v>
      </c>
    </row>
    <row r="15" spans="1:16" ht="20.100000000000001" customHeight="1" x14ac:dyDescent="0.2">
      <c r="A15" s="152" t="s">
        <v>16</v>
      </c>
      <c r="B15" s="23">
        <v>0</v>
      </c>
      <c r="C15" s="77">
        <v>1</v>
      </c>
      <c r="D15" s="77">
        <v>1</v>
      </c>
      <c r="E15" s="66">
        <v>1</v>
      </c>
      <c r="F15" s="151">
        <f>SUM(B15:E15)</f>
        <v>3</v>
      </c>
      <c r="G15" s="24">
        <v>0</v>
      </c>
      <c r="H15" s="23">
        <v>0</v>
      </c>
      <c r="I15" s="5">
        <v>0</v>
      </c>
      <c r="J15" s="5">
        <v>0</v>
      </c>
      <c r="K15" s="155">
        <f>SUM(G15:J15)</f>
        <v>0</v>
      </c>
      <c r="L15" s="23">
        <v>4</v>
      </c>
      <c r="M15" s="5">
        <v>9</v>
      </c>
      <c r="N15" s="5">
        <v>0</v>
      </c>
      <c r="O15" s="68">
        <v>0</v>
      </c>
      <c r="P15" s="77">
        <f>SUM(L15:O15)</f>
        <v>13</v>
      </c>
    </row>
    <row r="16" spans="1:16" ht="20.100000000000001" customHeight="1" x14ac:dyDescent="0.2">
      <c r="A16" s="152" t="s">
        <v>17</v>
      </c>
      <c r="B16" s="23">
        <v>118</v>
      </c>
      <c r="C16" s="77">
        <v>29</v>
      </c>
      <c r="D16" s="77">
        <v>136</v>
      </c>
      <c r="E16" s="66">
        <v>102</v>
      </c>
      <c r="F16" s="151">
        <f>SUM(B16:E16)</f>
        <v>385</v>
      </c>
      <c r="G16" s="24">
        <v>20</v>
      </c>
      <c r="H16" s="23">
        <v>15</v>
      </c>
      <c r="I16" s="5">
        <v>30</v>
      </c>
      <c r="J16" s="5">
        <v>1</v>
      </c>
      <c r="K16" s="155">
        <f>SUM(G16:J16)</f>
        <v>66</v>
      </c>
      <c r="L16" s="23">
        <v>102</v>
      </c>
      <c r="M16" s="5">
        <v>37</v>
      </c>
      <c r="N16" s="5">
        <v>3</v>
      </c>
      <c r="O16" s="68">
        <v>2</v>
      </c>
      <c r="P16" s="77">
        <f>SUM(L16:O16)</f>
        <v>144</v>
      </c>
    </row>
    <row r="17" spans="1:18" ht="20.100000000000001" customHeight="1" x14ac:dyDescent="0.2">
      <c r="A17" s="152" t="s">
        <v>7</v>
      </c>
      <c r="B17" s="23">
        <f>SUM(B14:B16)</f>
        <v>122</v>
      </c>
      <c r="C17" s="23">
        <f>SUM(C14:C16)</f>
        <v>38</v>
      </c>
      <c r="D17" s="23">
        <f>SUM(D14:D16)</f>
        <v>185</v>
      </c>
      <c r="E17" s="23">
        <f>SUM(E14:E16)</f>
        <v>153</v>
      </c>
      <c r="F17" s="151">
        <f>SUM(B17:E17)</f>
        <v>498</v>
      </c>
      <c r="G17" s="24">
        <f>SUM(G14:G16)</f>
        <v>21</v>
      </c>
      <c r="H17" s="24">
        <f>SUM(H14:H16)</f>
        <v>27</v>
      </c>
      <c r="I17" s="21">
        <f>SUM(I14:I16)</f>
        <v>34</v>
      </c>
      <c r="J17" s="21">
        <f>SUM(J14:J16)</f>
        <v>1</v>
      </c>
      <c r="K17" s="151">
        <f>SUM(G17:J17)</f>
        <v>83</v>
      </c>
      <c r="L17" s="24">
        <f>SUM(L14:L16)</f>
        <v>131</v>
      </c>
      <c r="M17" s="21">
        <f>SUM(M14:M16)</f>
        <v>71</v>
      </c>
      <c r="N17" s="21">
        <f>SUM(N14:N16)</f>
        <v>26</v>
      </c>
      <c r="O17" s="24">
        <f>SUM(O14:O16)</f>
        <v>14</v>
      </c>
      <c r="P17" s="77">
        <f>SUM(L17:O17)</f>
        <v>242</v>
      </c>
    </row>
    <row r="18" spans="1:18" ht="31.5" customHeight="1" x14ac:dyDescent="0.25">
      <c r="A18" s="266" t="s">
        <v>172</v>
      </c>
      <c r="B18" s="267"/>
      <c r="C18" s="268"/>
      <c r="D18" s="268"/>
      <c r="E18" s="267"/>
      <c r="F18" s="267"/>
      <c r="G18" s="267"/>
      <c r="H18" s="267"/>
      <c r="I18" s="267"/>
      <c r="J18" s="267"/>
      <c r="K18" s="267"/>
      <c r="L18" s="267"/>
      <c r="M18" s="267"/>
      <c r="N18" s="267"/>
      <c r="O18" s="267"/>
      <c r="P18" s="268"/>
    </row>
    <row r="19" spans="1:18" ht="36.75" customHeight="1" x14ac:dyDescent="0.2">
      <c r="A19" s="2"/>
      <c r="B19" s="244" t="s">
        <v>19</v>
      </c>
      <c r="C19" s="244"/>
      <c r="D19" s="244"/>
      <c r="E19" s="244"/>
      <c r="F19" s="244"/>
      <c r="G19" s="293" t="s">
        <v>20</v>
      </c>
      <c r="H19" s="293"/>
      <c r="I19" s="293"/>
      <c r="J19" s="293"/>
      <c r="K19" s="293"/>
      <c r="L19" s="294" t="s">
        <v>21</v>
      </c>
      <c r="M19" s="294"/>
      <c r="N19" s="294"/>
      <c r="O19" s="294"/>
      <c r="P19" s="294"/>
    </row>
    <row r="20" spans="1:18" ht="18.95" customHeight="1" x14ac:dyDescent="0.2">
      <c r="A20" s="9" t="s">
        <v>3</v>
      </c>
      <c r="B20" s="227" t="s">
        <v>175</v>
      </c>
      <c r="C20" s="118">
        <v>2021</v>
      </c>
      <c r="D20" s="118">
        <v>2022</v>
      </c>
      <c r="E20" s="118">
        <v>2023</v>
      </c>
      <c r="F20" s="151" t="s">
        <v>7</v>
      </c>
      <c r="G20" s="227" t="s">
        <v>175</v>
      </c>
      <c r="H20" s="118">
        <v>2021</v>
      </c>
      <c r="I20" s="118">
        <v>2022</v>
      </c>
      <c r="J20" s="118">
        <v>2023</v>
      </c>
      <c r="K20" s="151" t="s">
        <v>7</v>
      </c>
      <c r="L20" s="227" t="s">
        <v>175</v>
      </c>
      <c r="M20" s="118">
        <v>2021</v>
      </c>
      <c r="N20" s="118">
        <v>2022</v>
      </c>
      <c r="O20" s="118">
        <v>2023</v>
      </c>
      <c r="P20" s="151" t="s">
        <v>7</v>
      </c>
    </row>
    <row r="21" spans="1:18" ht="20.100000000000001" customHeight="1" x14ac:dyDescent="0.2">
      <c r="A21" s="153" t="s">
        <v>15</v>
      </c>
      <c r="B21" s="151">
        <v>2</v>
      </c>
      <c r="C21" s="151">
        <v>2</v>
      </c>
      <c r="D21" s="151">
        <v>2</v>
      </c>
      <c r="E21" s="151">
        <v>3</v>
      </c>
      <c r="F21" s="151">
        <f>SUM(B21:E21)</f>
        <v>9</v>
      </c>
      <c r="G21" s="151">
        <v>0</v>
      </c>
      <c r="H21" s="151">
        <v>15</v>
      </c>
      <c r="I21" s="151">
        <v>52</v>
      </c>
      <c r="J21" s="151">
        <v>57</v>
      </c>
      <c r="K21" s="151">
        <f>SUM(G21:J21)</f>
        <v>124</v>
      </c>
      <c r="L21" s="151">
        <v>20</v>
      </c>
      <c r="M21" s="151">
        <v>26</v>
      </c>
      <c r="N21" s="151">
        <v>19</v>
      </c>
      <c r="O21" s="151">
        <v>13</v>
      </c>
      <c r="P21" s="151">
        <f>SUM(L21:O21)</f>
        <v>78</v>
      </c>
    </row>
    <row r="22" spans="1:18" ht="20.100000000000001" customHeight="1" x14ac:dyDescent="0.2">
      <c r="A22" s="153" t="s">
        <v>16</v>
      </c>
      <c r="B22" s="151">
        <v>0</v>
      </c>
      <c r="C22" s="151">
        <v>0</v>
      </c>
      <c r="D22" s="151">
        <v>0</v>
      </c>
      <c r="E22" s="151">
        <v>2</v>
      </c>
      <c r="F22" s="151">
        <f>SUM(B22:E22)</f>
        <v>2</v>
      </c>
      <c r="G22" s="151">
        <v>0</v>
      </c>
      <c r="H22" s="151">
        <v>1</v>
      </c>
      <c r="I22" s="151">
        <v>1</v>
      </c>
      <c r="J22" s="151">
        <v>0</v>
      </c>
      <c r="K22" s="194">
        <f>SUM(G22:J22)</f>
        <v>2</v>
      </c>
      <c r="L22" s="151">
        <v>4</v>
      </c>
      <c r="M22" s="151">
        <v>7</v>
      </c>
      <c r="N22" s="184">
        <v>0</v>
      </c>
      <c r="O22" s="151">
        <v>0</v>
      </c>
      <c r="P22" s="151">
        <f>SUM(L22:O22)</f>
        <v>11</v>
      </c>
    </row>
    <row r="23" spans="1:18" ht="20.100000000000001" customHeight="1" x14ac:dyDescent="0.2">
      <c r="A23" s="153" t="s">
        <v>17</v>
      </c>
      <c r="B23" s="151">
        <v>99</v>
      </c>
      <c r="C23" s="151">
        <v>26</v>
      </c>
      <c r="D23" s="151">
        <v>19</v>
      </c>
      <c r="E23" s="151">
        <v>67</v>
      </c>
      <c r="F23" s="151">
        <f>SUM(B23:E23)</f>
        <v>211</v>
      </c>
      <c r="G23" s="151">
        <v>43</v>
      </c>
      <c r="H23" s="151">
        <v>15</v>
      </c>
      <c r="I23" s="151">
        <v>134</v>
      </c>
      <c r="J23" s="151">
        <v>91</v>
      </c>
      <c r="K23" s="151">
        <f>SUM(G23:J23)</f>
        <v>283</v>
      </c>
      <c r="L23" s="151">
        <v>31</v>
      </c>
      <c r="M23" s="151">
        <v>22</v>
      </c>
      <c r="N23" s="151">
        <v>8</v>
      </c>
      <c r="O23" s="151">
        <v>13</v>
      </c>
      <c r="P23" s="151">
        <f>SUM(L23:O23)</f>
        <v>74</v>
      </c>
    </row>
    <row r="24" spans="1:18" ht="20.100000000000001" customHeight="1" x14ac:dyDescent="0.2">
      <c r="A24" s="15" t="s">
        <v>7</v>
      </c>
      <c r="B24" s="148">
        <f>SUM(B21:B23)</f>
        <v>101</v>
      </c>
      <c r="C24" s="148">
        <f>SUM(C21:C23)</f>
        <v>28</v>
      </c>
      <c r="D24" s="148">
        <f>SUM(D21:D23)</f>
        <v>21</v>
      </c>
      <c r="E24" s="148">
        <f>SUM(E21:E23)</f>
        <v>72</v>
      </c>
      <c r="F24" s="148">
        <f>SUM(B24:E24)</f>
        <v>222</v>
      </c>
      <c r="G24" s="148">
        <f>SUM(G21:G23)</f>
        <v>43</v>
      </c>
      <c r="H24" s="148">
        <f>SUM(H21:H23)</f>
        <v>31</v>
      </c>
      <c r="I24" s="148">
        <f>SUM(I21:I23)</f>
        <v>187</v>
      </c>
      <c r="J24" s="148">
        <f>SUM(J21:J23)</f>
        <v>148</v>
      </c>
      <c r="K24" s="148">
        <f>SUM(G24:J24)</f>
        <v>409</v>
      </c>
      <c r="L24" s="148">
        <f>SUM(L21:L23)</f>
        <v>55</v>
      </c>
      <c r="M24" s="148">
        <f>SUM(M21:M23)</f>
        <v>55</v>
      </c>
      <c r="N24" s="148">
        <f>SUM(N21:N23)</f>
        <v>27</v>
      </c>
      <c r="O24" s="186">
        <f>SUM(O21:O23)</f>
        <v>26</v>
      </c>
      <c r="P24" s="148">
        <f>SUM(P21:P23)</f>
        <v>163</v>
      </c>
    </row>
    <row r="25" spans="1:18" ht="113.25" customHeight="1" thickBot="1" x14ac:dyDescent="0.25">
      <c r="A25" s="295" t="s">
        <v>22</v>
      </c>
      <c r="B25" s="295"/>
      <c r="C25" s="295"/>
      <c r="D25" s="295"/>
      <c r="E25" s="149"/>
      <c r="F25" s="296" t="s">
        <v>23</v>
      </c>
      <c r="G25" s="296"/>
      <c r="H25" s="82"/>
      <c r="I25" s="250" t="s">
        <v>173</v>
      </c>
      <c r="J25" s="251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297" t="s">
        <v>24</v>
      </c>
      <c r="B26" s="297"/>
      <c r="C26" s="297"/>
      <c r="D26" s="88"/>
      <c r="E26" s="150" t="s">
        <v>25</v>
      </c>
      <c r="F26" s="89" t="s">
        <v>26</v>
      </c>
      <c r="G26" s="90" t="s">
        <v>27</v>
      </c>
      <c r="H26" s="37"/>
      <c r="I26" s="252"/>
      <c r="J26" s="252"/>
      <c r="K26" s="298"/>
      <c r="L26" s="91"/>
      <c r="M26" s="92"/>
      <c r="N26" s="299"/>
      <c r="O26" s="39"/>
      <c r="P26" s="93"/>
    </row>
    <row r="27" spans="1:18" ht="20.100000000000001" customHeight="1" thickTop="1" thickBot="1" x14ac:dyDescent="0.25">
      <c r="A27" s="297"/>
      <c r="B27" s="297"/>
      <c r="C27" s="297"/>
      <c r="D27" s="94"/>
      <c r="E27" s="95"/>
      <c r="F27" s="96"/>
      <c r="G27" s="96"/>
      <c r="H27" s="37"/>
      <c r="I27" s="252"/>
      <c r="J27" s="252"/>
      <c r="K27" s="298"/>
      <c r="L27" s="97"/>
      <c r="M27" s="98"/>
      <c r="N27" s="299"/>
      <c r="O27" s="39"/>
      <c r="P27" s="93"/>
    </row>
    <row r="28" spans="1:18" ht="20.100000000000001" customHeight="1" thickTop="1" thickBot="1" x14ac:dyDescent="0.25">
      <c r="A28" s="297"/>
      <c r="B28" s="297"/>
      <c r="C28" s="297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297"/>
      <c r="B29" s="297"/>
      <c r="C29" s="297"/>
      <c r="D29" s="94"/>
      <c r="E29" s="95"/>
      <c r="F29" s="99"/>
      <c r="G29" s="99"/>
      <c r="H29" s="37"/>
      <c r="I29" s="264" t="s">
        <v>174</v>
      </c>
      <c r="J29" s="264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297"/>
      <c r="B30" s="297"/>
      <c r="C30" s="297"/>
      <c r="D30" s="94"/>
      <c r="E30" s="95"/>
      <c r="F30" s="99"/>
      <c r="G30" s="99"/>
      <c r="H30" s="37"/>
      <c r="I30" s="265"/>
      <c r="J30" s="265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297"/>
      <c r="B31" s="297"/>
      <c r="C31" s="297"/>
      <c r="D31" s="94"/>
      <c r="E31" s="95"/>
      <c r="F31" s="99"/>
      <c r="G31" s="99"/>
      <c r="H31" s="37"/>
      <c r="I31" s="265"/>
      <c r="J31" s="265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297"/>
      <c r="B32" s="297"/>
      <c r="C32" s="297"/>
      <c r="D32" s="94"/>
      <c r="E32" s="95"/>
      <c r="F32" s="99"/>
      <c r="G32" s="99"/>
      <c r="H32" s="37"/>
      <c r="I32" s="265"/>
      <c r="J32" s="265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297"/>
      <c r="B33" s="297"/>
      <c r="C33" s="297"/>
      <c r="D33" s="94"/>
      <c r="E33" s="95"/>
      <c r="F33" s="99"/>
      <c r="G33" s="99"/>
      <c r="H33" s="37"/>
      <c r="I33" s="265"/>
      <c r="J33" s="265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297"/>
      <c r="B34" s="297"/>
      <c r="C34" s="297"/>
      <c r="D34" s="94"/>
      <c r="E34" s="95"/>
      <c r="F34" s="99"/>
      <c r="G34" s="99"/>
      <c r="H34" s="37"/>
      <c r="I34" s="265"/>
      <c r="J34" s="265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297"/>
      <c r="B35" s="297"/>
      <c r="C35" s="297"/>
      <c r="D35" s="94"/>
      <c r="E35" s="109"/>
      <c r="F35" s="99"/>
      <c r="G35" s="99"/>
      <c r="H35" s="37"/>
      <c r="I35" s="265"/>
      <c r="J35" s="265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297"/>
      <c r="B36" s="297"/>
      <c r="C36" s="297"/>
      <c r="D36" s="94"/>
      <c r="E36" s="110"/>
      <c r="F36" s="99"/>
      <c r="G36" s="99"/>
      <c r="H36" s="37"/>
      <c r="I36" s="265"/>
      <c r="J36" s="265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297"/>
      <c r="B37" s="297"/>
      <c r="C37" s="297"/>
      <c r="D37" s="111" t="s">
        <v>7</v>
      </c>
      <c r="E37" s="112">
        <f>SUM(E27:E36)</f>
        <v>0</v>
      </c>
      <c r="F37" s="112">
        <f>SUM(F27:F36)</f>
        <v>0</v>
      </c>
      <c r="G37" s="112">
        <f>SUM(G27:G36)</f>
        <v>0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5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38"/>
  <sheetViews>
    <sheetView view="pageBreakPreview" zoomScale="120" zoomScaleNormal="100" zoomScaleSheetLayoutView="120" workbookViewId="0">
      <selection activeCell="A3" sqref="A3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customFormat="1" ht="18" customHeight="1" x14ac:dyDescent="0.2">
      <c r="A1" s="269" t="s">
        <v>83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</row>
    <row r="2" spans="1:16" ht="29.25" customHeight="1" x14ac:dyDescent="0.2">
      <c r="A2" s="269" t="s">
        <v>166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</row>
    <row r="3" spans="1:16" ht="22.5" customHeight="1" x14ac:dyDescent="0.2">
      <c r="A3" s="2"/>
      <c r="B3" s="270" t="s">
        <v>0</v>
      </c>
      <c r="C3" s="271"/>
      <c r="D3" s="3"/>
      <c r="E3" s="3"/>
      <c r="F3" s="3"/>
      <c r="G3" s="3"/>
      <c r="H3" s="4" t="s">
        <v>1</v>
      </c>
      <c r="I3" s="5">
        <v>50</v>
      </c>
      <c r="J3" s="6"/>
      <c r="K3" s="4" t="s">
        <v>2</v>
      </c>
      <c r="L3" s="5">
        <v>32</v>
      </c>
      <c r="M3" s="2"/>
      <c r="N3" s="2"/>
      <c r="O3" s="2"/>
      <c r="P3" s="2"/>
    </row>
    <row r="4" spans="1:16" ht="51" customHeight="1" x14ac:dyDescent="0.2">
      <c r="A4" s="2"/>
      <c r="B4" s="272" t="s">
        <v>167</v>
      </c>
      <c r="C4" s="272"/>
      <c r="D4" s="272"/>
      <c r="E4" s="272"/>
      <c r="F4" s="227" t="s">
        <v>168</v>
      </c>
      <c r="G4" s="273" t="s">
        <v>169</v>
      </c>
      <c r="H4" s="274"/>
      <c r="I4" s="274"/>
      <c r="J4" s="274"/>
      <c r="K4" s="272" t="s">
        <v>170</v>
      </c>
      <c r="L4" s="272"/>
      <c r="M4" s="272"/>
      <c r="N4" s="272"/>
    </row>
    <row r="5" spans="1:16" ht="44.25" customHeight="1" x14ac:dyDescent="0.2">
      <c r="A5" s="9" t="s">
        <v>3</v>
      </c>
      <c r="B5" s="10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4" t="s">
        <v>14</v>
      </c>
      <c r="N5" s="14" t="s">
        <v>7</v>
      </c>
    </row>
    <row r="6" spans="1:16" ht="20.100000000000001" customHeight="1" x14ac:dyDescent="0.2">
      <c r="A6" s="153" t="s">
        <v>15</v>
      </c>
      <c r="B6" s="153">
        <v>617</v>
      </c>
      <c r="C6" s="153">
        <v>298</v>
      </c>
      <c r="D6" s="240">
        <v>224</v>
      </c>
      <c r="E6" s="153">
        <f>B6+C6+D6</f>
        <v>1139</v>
      </c>
      <c r="F6" s="153">
        <v>124</v>
      </c>
      <c r="G6" s="153">
        <v>108</v>
      </c>
      <c r="H6" s="153">
        <v>4</v>
      </c>
      <c r="I6" s="153">
        <v>2</v>
      </c>
      <c r="J6" s="153">
        <f>G6+H6+I6</f>
        <v>114</v>
      </c>
      <c r="K6" s="153">
        <v>702</v>
      </c>
      <c r="L6" s="153">
        <v>293</v>
      </c>
      <c r="M6" s="144">
        <v>154</v>
      </c>
      <c r="N6" s="144">
        <f>SUM(K6:M6)</f>
        <v>1149</v>
      </c>
      <c r="O6" s="2">
        <f>E6+F6-J6-N6</f>
        <v>0</v>
      </c>
      <c r="P6" s="1" t="s">
        <v>30</v>
      </c>
    </row>
    <row r="7" spans="1:16" ht="20.100000000000001" customHeight="1" x14ac:dyDescent="0.2">
      <c r="A7" s="153" t="s">
        <v>16</v>
      </c>
      <c r="B7" s="153">
        <v>43</v>
      </c>
      <c r="C7" s="153">
        <v>40</v>
      </c>
      <c r="D7" s="240">
        <v>19</v>
      </c>
      <c r="E7" s="153">
        <f>B7+C7+D7</f>
        <v>102</v>
      </c>
      <c r="F7" s="153">
        <v>14</v>
      </c>
      <c r="G7" s="153">
        <v>8</v>
      </c>
      <c r="H7" s="153">
        <v>0</v>
      </c>
      <c r="I7" s="153">
        <v>0</v>
      </c>
      <c r="J7" s="153">
        <f>G7+H7+I7</f>
        <v>8</v>
      </c>
      <c r="K7" s="153">
        <v>46</v>
      </c>
      <c r="L7" s="153">
        <v>47</v>
      </c>
      <c r="M7" s="144">
        <v>15</v>
      </c>
      <c r="N7" s="144">
        <f>SUM(K7:M7)</f>
        <v>108</v>
      </c>
      <c r="O7" s="2">
        <f>E7+F7-J7-N7</f>
        <v>0</v>
      </c>
    </row>
    <row r="8" spans="1:16" ht="20.100000000000001" customHeight="1" x14ac:dyDescent="0.2">
      <c r="A8" s="153" t="s">
        <v>17</v>
      </c>
      <c r="B8" s="153">
        <v>1658</v>
      </c>
      <c r="C8" s="153">
        <v>1246</v>
      </c>
      <c r="D8" s="240">
        <v>1082</v>
      </c>
      <c r="E8" s="153">
        <f>B8+C8+D8</f>
        <v>3986</v>
      </c>
      <c r="F8" s="153">
        <v>429</v>
      </c>
      <c r="G8" s="153">
        <v>444</v>
      </c>
      <c r="H8" s="153">
        <v>2</v>
      </c>
      <c r="I8" s="153">
        <v>7</v>
      </c>
      <c r="J8" s="153">
        <f>G8+H8+I8</f>
        <v>453</v>
      </c>
      <c r="K8" s="153">
        <v>1784</v>
      </c>
      <c r="L8" s="153">
        <v>1138</v>
      </c>
      <c r="M8" s="144">
        <v>1040</v>
      </c>
      <c r="N8" s="144">
        <f>SUM(K8:M8)</f>
        <v>3962</v>
      </c>
      <c r="O8" s="2">
        <f>E8+F8-J8-N8</f>
        <v>0</v>
      </c>
    </row>
    <row r="9" spans="1:16" ht="20.100000000000001" customHeight="1" x14ac:dyDescent="0.2">
      <c r="A9" s="15" t="s">
        <v>7</v>
      </c>
      <c r="B9" s="145">
        <f>SUM(B6:B8)</f>
        <v>2318</v>
      </c>
      <c r="C9" s="145">
        <f>SUM(C6:C8)</f>
        <v>1584</v>
      </c>
      <c r="D9" s="145">
        <f>SUM(D6:D8)</f>
        <v>1325</v>
      </c>
      <c r="E9" s="153">
        <f>B9+C9+D9</f>
        <v>5227</v>
      </c>
      <c r="F9" s="15">
        <f>SUM(F6:F8)</f>
        <v>567</v>
      </c>
      <c r="G9" s="15">
        <f>SUM(G6:G8)</f>
        <v>560</v>
      </c>
      <c r="H9" s="15">
        <f>SUM(H6:H8)</f>
        <v>6</v>
      </c>
      <c r="I9" s="15">
        <f>SUM(I6:I8)</f>
        <v>9</v>
      </c>
      <c r="J9" s="153">
        <f>G9+H9+I9</f>
        <v>575</v>
      </c>
      <c r="K9" s="15">
        <f>SUM(K6:K8)</f>
        <v>2532</v>
      </c>
      <c r="L9" s="15">
        <f>SUM(L6:L8)</f>
        <v>1478</v>
      </c>
      <c r="M9" s="145">
        <f>SUM(M6:M8)</f>
        <v>1209</v>
      </c>
      <c r="N9" s="144">
        <f>SUM(K9:M9)</f>
        <v>5219</v>
      </c>
      <c r="O9" s="2">
        <f>E9+F9-J9-N9</f>
        <v>0</v>
      </c>
    </row>
    <row r="10" spans="1:16" ht="20.25" customHeight="1" x14ac:dyDescent="0.2">
      <c r="A10" s="275" t="s">
        <v>18</v>
      </c>
      <c r="B10" s="275"/>
      <c r="C10" s="275"/>
      <c r="D10" s="275"/>
      <c r="E10" s="275"/>
      <c r="F10" s="275"/>
      <c r="G10" s="275"/>
      <c r="H10" s="275"/>
      <c r="I10" s="275"/>
      <c r="J10" s="275"/>
      <c r="K10" s="275"/>
      <c r="L10" s="275"/>
      <c r="M10" s="275"/>
      <c r="N10" s="275"/>
      <c r="O10" s="275"/>
      <c r="P10" s="275"/>
    </row>
    <row r="11" spans="1:16" ht="24.75" customHeight="1" x14ac:dyDescent="0.2">
      <c r="A11" s="276" t="s">
        <v>171</v>
      </c>
      <c r="B11" s="276"/>
      <c r="C11" s="276"/>
      <c r="D11" s="276"/>
      <c r="E11" s="276"/>
      <c r="F11" s="276"/>
      <c r="G11" s="276"/>
      <c r="H11" s="276"/>
      <c r="I11" s="276"/>
      <c r="J11" s="276"/>
      <c r="K11" s="276"/>
      <c r="L11" s="276"/>
      <c r="M11" s="276"/>
      <c r="N11" s="276"/>
      <c r="O11" s="276"/>
      <c r="P11" s="276"/>
    </row>
    <row r="12" spans="1:16" ht="24" customHeight="1" x14ac:dyDescent="0.2">
      <c r="A12" s="17"/>
      <c r="B12" s="272" t="s">
        <v>19</v>
      </c>
      <c r="C12" s="272"/>
      <c r="D12" s="272"/>
      <c r="E12" s="272"/>
      <c r="F12" s="272"/>
      <c r="G12" s="272" t="s">
        <v>20</v>
      </c>
      <c r="H12" s="272"/>
      <c r="I12" s="272"/>
      <c r="J12" s="272"/>
      <c r="K12" s="272"/>
      <c r="L12" s="272" t="s">
        <v>21</v>
      </c>
      <c r="M12" s="272"/>
      <c r="N12" s="272"/>
      <c r="O12" s="272"/>
      <c r="P12" s="272"/>
    </row>
    <row r="13" spans="1:16" ht="18.95" customHeight="1" x14ac:dyDescent="0.2">
      <c r="A13" s="18" t="s">
        <v>3</v>
      </c>
      <c r="B13" s="227" t="s">
        <v>175</v>
      </c>
      <c r="C13" s="118">
        <v>2021</v>
      </c>
      <c r="D13" s="118">
        <v>2022</v>
      </c>
      <c r="E13" s="118">
        <v>2023</v>
      </c>
      <c r="F13" s="144" t="s">
        <v>7</v>
      </c>
      <c r="G13" s="227" t="s">
        <v>175</v>
      </c>
      <c r="H13" s="118">
        <v>2021</v>
      </c>
      <c r="I13" s="118">
        <v>2022</v>
      </c>
      <c r="J13" s="118">
        <v>2023</v>
      </c>
      <c r="K13" s="190" t="s">
        <v>7</v>
      </c>
      <c r="L13" s="227" t="s">
        <v>175</v>
      </c>
      <c r="M13" s="118">
        <v>2021</v>
      </c>
      <c r="N13" s="118">
        <v>2022</v>
      </c>
      <c r="O13" s="118">
        <v>2023</v>
      </c>
      <c r="P13" s="190" t="s">
        <v>7</v>
      </c>
    </row>
    <row r="14" spans="1:16" ht="20.100000000000001" customHeight="1" x14ac:dyDescent="0.2">
      <c r="A14" s="19" t="s">
        <v>15</v>
      </c>
      <c r="B14" s="20">
        <v>54</v>
      </c>
      <c r="C14" s="5">
        <v>67</v>
      </c>
      <c r="D14" s="5">
        <v>300</v>
      </c>
      <c r="E14" s="65">
        <v>196</v>
      </c>
      <c r="F14" s="144">
        <f>SUM(B14:C14:D14:E14)</f>
        <v>617</v>
      </c>
      <c r="G14" s="21">
        <v>50</v>
      </c>
      <c r="H14" s="20">
        <v>109</v>
      </c>
      <c r="I14" s="5">
        <v>82</v>
      </c>
      <c r="J14" s="5">
        <v>57</v>
      </c>
      <c r="K14" s="144">
        <f>SUM(G14:H14:J14)</f>
        <v>298</v>
      </c>
      <c r="L14" s="20">
        <v>54</v>
      </c>
      <c r="M14" s="5">
        <v>114</v>
      </c>
      <c r="N14" s="5">
        <v>47</v>
      </c>
      <c r="O14" s="67">
        <v>9</v>
      </c>
      <c r="P14" s="5">
        <f>SUM(L14:O14)</f>
        <v>224</v>
      </c>
    </row>
    <row r="15" spans="1:16" ht="20.100000000000001" customHeight="1" x14ac:dyDescent="0.2">
      <c r="A15" s="152" t="s">
        <v>16</v>
      </c>
      <c r="B15" s="23">
        <v>1</v>
      </c>
      <c r="C15" s="5">
        <v>9</v>
      </c>
      <c r="D15" s="5">
        <v>22</v>
      </c>
      <c r="E15" s="66">
        <v>11</v>
      </c>
      <c r="F15" s="168">
        <f>SUM(B15:C15:D15:E15)</f>
        <v>43</v>
      </c>
      <c r="G15" s="24">
        <v>7</v>
      </c>
      <c r="H15" s="23">
        <v>18</v>
      </c>
      <c r="I15" s="5">
        <v>7</v>
      </c>
      <c r="J15" s="5">
        <v>8</v>
      </c>
      <c r="K15" s="168">
        <f>SUM(G15:H15:J15)</f>
        <v>40</v>
      </c>
      <c r="L15" s="23">
        <v>6</v>
      </c>
      <c r="M15" s="5">
        <v>11</v>
      </c>
      <c r="N15" s="5">
        <v>2</v>
      </c>
      <c r="O15" s="68">
        <v>0</v>
      </c>
      <c r="P15" s="5">
        <f>SUM(L15:O15)</f>
        <v>19</v>
      </c>
    </row>
    <row r="16" spans="1:16" ht="20.100000000000001" customHeight="1" x14ac:dyDescent="0.2">
      <c r="A16" s="152" t="s">
        <v>17</v>
      </c>
      <c r="B16" s="23">
        <v>67</v>
      </c>
      <c r="C16" s="5">
        <v>71</v>
      </c>
      <c r="D16" s="5">
        <v>936</v>
      </c>
      <c r="E16" s="66">
        <v>584</v>
      </c>
      <c r="F16" s="144">
        <f>SUM(B16:C16:D16:E16)</f>
        <v>1658</v>
      </c>
      <c r="G16" s="24">
        <v>78</v>
      </c>
      <c r="H16" s="23">
        <v>610</v>
      </c>
      <c r="I16" s="5">
        <v>302</v>
      </c>
      <c r="J16" s="5">
        <v>256</v>
      </c>
      <c r="K16" s="144">
        <f>SUM(G16:H16:J16)</f>
        <v>1246</v>
      </c>
      <c r="L16" s="23">
        <v>282</v>
      </c>
      <c r="M16" s="5">
        <v>582</v>
      </c>
      <c r="N16" s="5">
        <v>182</v>
      </c>
      <c r="O16" s="68">
        <v>36</v>
      </c>
      <c r="P16" s="5">
        <f>SUM(L16:O16)</f>
        <v>1082</v>
      </c>
    </row>
    <row r="17" spans="1:18" ht="20.100000000000001" customHeight="1" x14ac:dyDescent="0.2">
      <c r="A17" s="152" t="s">
        <v>7</v>
      </c>
      <c r="B17" s="23">
        <f>SUM(B14:B16)</f>
        <v>122</v>
      </c>
      <c r="C17" s="23">
        <f>SUM(C14:C16)</f>
        <v>147</v>
      </c>
      <c r="D17" s="23">
        <f>SUM(D14:D16)</f>
        <v>1258</v>
      </c>
      <c r="E17" s="23">
        <f>SUM(E14:E16)</f>
        <v>791</v>
      </c>
      <c r="F17" s="144">
        <f>SUM(B17:C17:D17:E17)</f>
        <v>2318</v>
      </c>
      <c r="G17" s="24">
        <f>SUM(G14:G16)</f>
        <v>135</v>
      </c>
      <c r="H17" s="24">
        <f>SUM(H14:H16)</f>
        <v>737</v>
      </c>
      <c r="I17" s="21">
        <f>SUM(I14:I16)</f>
        <v>391</v>
      </c>
      <c r="J17" s="21">
        <f>SUM(J14:J16)</f>
        <v>321</v>
      </c>
      <c r="K17" s="144">
        <f>SUM(G17:H17:J17)</f>
        <v>1584</v>
      </c>
      <c r="L17" s="24">
        <f>SUM(L14:L16)</f>
        <v>342</v>
      </c>
      <c r="M17" s="21">
        <f>SUM(M14:M16)</f>
        <v>707</v>
      </c>
      <c r="N17" s="21">
        <f>SUM(N14:N16)</f>
        <v>231</v>
      </c>
      <c r="O17" s="24">
        <f>SUM(O14:O16)</f>
        <v>45</v>
      </c>
      <c r="P17" s="5">
        <f>SUM(L17:O17)</f>
        <v>1325</v>
      </c>
    </row>
    <row r="18" spans="1:18" ht="31.5" customHeight="1" x14ac:dyDescent="0.25">
      <c r="A18" s="266" t="s">
        <v>172</v>
      </c>
      <c r="B18" s="267"/>
      <c r="C18" s="268"/>
      <c r="D18" s="268"/>
      <c r="E18" s="267"/>
      <c r="F18" s="267"/>
      <c r="G18" s="267"/>
      <c r="H18" s="267"/>
      <c r="I18" s="267"/>
      <c r="J18" s="267"/>
      <c r="K18" s="267"/>
      <c r="L18" s="267"/>
      <c r="M18" s="267"/>
      <c r="N18" s="267"/>
      <c r="O18" s="267"/>
      <c r="P18" s="268"/>
    </row>
    <row r="19" spans="1:18" ht="36.75" customHeight="1" x14ac:dyDescent="0.2">
      <c r="A19" s="2"/>
      <c r="B19" s="244" t="s">
        <v>19</v>
      </c>
      <c r="C19" s="245"/>
      <c r="D19" s="245"/>
      <c r="E19" s="245"/>
      <c r="F19" s="245"/>
      <c r="G19" s="246" t="s">
        <v>20</v>
      </c>
      <c r="H19" s="246"/>
      <c r="I19" s="246"/>
      <c r="J19" s="246"/>
      <c r="K19" s="246"/>
      <c r="L19" s="247" t="s">
        <v>21</v>
      </c>
      <c r="M19" s="247"/>
      <c r="N19" s="247"/>
      <c r="O19" s="247"/>
      <c r="P19" s="247"/>
    </row>
    <row r="20" spans="1:18" ht="18.95" customHeight="1" x14ac:dyDescent="0.2">
      <c r="A20" s="9" t="s">
        <v>3</v>
      </c>
      <c r="B20" s="227" t="s">
        <v>175</v>
      </c>
      <c r="C20" s="118">
        <v>2021</v>
      </c>
      <c r="D20" s="118">
        <v>2022</v>
      </c>
      <c r="E20" s="118">
        <v>2023</v>
      </c>
      <c r="F20" s="144" t="s">
        <v>7</v>
      </c>
      <c r="G20" s="227" t="s">
        <v>175</v>
      </c>
      <c r="H20" s="118">
        <v>2021</v>
      </c>
      <c r="I20" s="118">
        <v>2022</v>
      </c>
      <c r="J20" s="118">
        <v>2023</v>
      </c>
      <c r="K20" s="144" t="s">
        <v>7</v>
      </c>
      <c r="L20" s="227" t="s">
        <v>175</v>
      </c>
      <c r="M20" s="118">
        <v>2021</v>
      </c>
      <c r="N20" s="118">
        <v>2022</v>
      </c>
      <c r="O20" s="118">
        <v>2023</v>
      </c>
      <c r="P20" s="144" t="s">
        <v>7</v>
      </c>
    </row>
    <row r="21" spans="1:18" ht="20.100000000000001" customHeight="1" x14ac:dyDescent="0.2">
      <c r="A21" s="153" t="s">
        <v>15</v>
      </c>
      <c r="B21" s="144">
        <v>23</v>
      </c>
      <c r="C21" s="144">
        <v>18</v>
      </c>
      <c r="D21" s="144">
        <v>345</v>
      </c>
      <c r="E21" s="144">
        <v>316</v>
      </c>
      <c r="F21" s="144">
        <f>SUM(B21:E21)</f>
        <v>702</v>
      </c>
      <c r="G21" s="144">
        <v>42</v>
      </c>
      <c r="H21" s="144">
        <v>115</v>
      </c>
      <c r="I21" s="144">
        <v>62</v>
      </c>
      <c r="J21" s="144">
        <v>74</v>
      </c>
      <c r="K21" s="144">
        <f>SUM(G21:J21)</f>
        <v>293</v>
      </c>
      <c r="L21" s="144">
        <v>21</v>
      </c>
      <c r="M21" s="144">
        <v>77</v>
      </c>
      <c r="N21" s="144">
        <v>34</v>
      </c>
      <c r="O21" s="144">
        <v>22</v>
      </c>
      <c r="P21" s="144">
        <f>SUM(L21:O21)</f>
        <v>154</v>
      </c>
    </row>
    <row r="22" spans="1:18" ht="20.100000000000001" customHeight="1" x14ac:dyDescent="0.2">
      <c r="A22" s="153" t="s">
        <v>16</v>
      </c>
      <c r="B22" s="144">
        <v>1</v>
      </c>
      <c r="C22" s="144">
        <v>1</v>
      </c>
      <c r="D22" s="144">
        <v>22</v>
      </c>
      <c r="E22" s="144">
        <v>22</v>
      </c>
      <c r="F22" s="144">
        <f>SUM(B22:E22)</f>
        <v>46</v>
      </c>
      <c r="G22" s="144">
        <v>8</v>
      </c>
      <c r="H22" s="144">
        <v>25</v>
      </c>
      <c r="I22" s="144">
        <v>5</v>
      </c>
      <c r="J22" s="144">
        <v>9</v>
      </c>
      <c r="K22" s="144">
        <f>SUM(G22:J22)</f>
        <v>47</v>
      </c>
      <c r="L22" s="144">
        <v>3</v>
      </c>
      <c r="M22" s="144">
        <v>8</v>
      </c>
      <c r="N22" s="144">
        <v>3</v>
      </c>
      <c r="O22" s="144">
        <v>1</v>
      </c>
      <c r="P22" s="144">
        <f>SUM(L22:O22)</f>
        <v>15</v>
      </c>
    </row>
    <row r="23" spans="1:18" ht="20.100000000000001" customHeight="1" x14ac:dyDescent="0.2">
      <c r="A23" s="153" t="s">
        <v>17</v>
      </c>
      <c r="B23" s="144">
        <v>33</v>
      </c>
      <c r="C23" s="144">
        <v>34</v>
      </c>
      <c r="D23" s="144">
        <v>811</v>
      </c>
      <c r="E23" s="144">
        <v>856</v>
      </c>
      <c r="F23" s="144">
        <f>SUM(B23:E23)</f>
        <v>1734</v>
      </c>
      <c r="G23" s="144">
        <v>67</v>
      </c>
      <c r="H23" s="144">
        <v>545</v>
      </c>
      <c r="I23" s="144">
        <v>255</v>
      </c>
      <c r="J23" s="144">
        <v>271</v>
      </c>
      <c r="K23" s="144">
        <f>SUM(G23:J23)</f>
        <v>1138</v>
      </c>
      <c r="L23" s="144">
        <v>197</v>
      </c>
      <c r="M23" s="144">
        <v>569</v>
      </c>
      <c r="N23" s="144">
        <v>209</v>
      </c>
      <c r="O23" s="144">
        <v>65</v>
      </c>
      <c r="P23" s="144">
        <f>SUM(L23:O23)</f>
        <v>1040</v>
      </c>
    </row>
    <row r="24" spans="1:18" ht="20.100000000000001" customHeight="1" x14ac:dyDescent="0.2">
      <c r="A24" s="15" t="s">
        <v>7</v>
      </c>
      <c r="B24" s="145">
        <f>SUM(B21:B23)</f>
        <v>57</v>
      </c>
      <c r="C24" s="145">
        <f>SUM(C21:C23)</f>
        <v>53</v>
      </c>
      <c r="D24" s="145">
        <f>SUM(D21:D23)</f>
        <v>1178</v>
      </c>
      <c r="E24" s="145">
        <f>SUM(E21:E23)</f>
        <v>1194</v>
      </c>
      <c r="F24" s="145">
        <f>SUM(B24:E24)</f>
        <v>2482</v>
      </c>
      <c r="G24" s="145">
        <f>SUM(G21:G23)</f>
        <v>117</v>
      </c>
      <c r="H24" s="145">
        <f>SUM(H21:H23)</f>
        <v>685</v>
      </c>
      <c r="I24" s="145">
        <f>SUM(I21:I23)</f>
        <v>322</v>
      </c>
      <c r="J24" s="145">
        <f>SUM(J21:J23)</f>
        <v>354</v>
      </c>
      <c r="K24" s="145">
        <f>SUM(G24:J24)</f>
        <v>1478</v>
      </c>
      <c r="L24" s="145">
        <f>SUM(L21:L23)</f>
        <v>221</v>
      </c>
      <c r="M24" s="145">
        <f>SUM(M21:M23)</f>
        <v>654</v>
      </c>
      <c r="N24" s="145">
        <f>SUM(N21:N23)</f>
        <v>246</v>
      </c>
      <c r="O24" s="145">
        <f>SUM(O21:O23)</f>
        <v>88</v>
      </c>
      <c r="P24" s="145">
        <f>SUM(P21:P23)</f>
        <v>1209</v>
      </c>
    </row>
    <row r="25" spans="1:18" ht="113.25" customHeight="1" thickBot="1" x14ac:dyDescent="0.25">
      <c r="A25" s="248" t="s">
        <v>29</v>
      </c>
      <c r="B25" s="249"/>
      <c r="C25" s="249"/>
      <c r="D25" s="249"/>
      <c r="E25" s="146"/>
      <c r="F25" s="250" t="s">
        <v>23</v>
      </c>
      <c r="G25" s="250"/>
      <c r="H25" s="26"/>
      <c r="I25" s="250" t="s">
        <v>173</v>
      </c>
      <c r="J25" s="251"/>
      <c r="K25" s="27" t="s">
        <v>15</v>
      </c>
      <c r="L25" s="28"/>
      <c r="M25" s="29" t="s">
        <v>16</v>
      </c>
      <c r="N25" s="29"/>
      <c r="O25" s="30"/>
      <c r="P25" s="31"/>
      <c r="Q25" s="32"/>
      <c r="R25" s="32"/>
    </row>
    <row r="26" spans="1:18" ht="42" customHeight="1" thickTop="1" thickBot="1" x14ac:dyDescent="0.25">
      <c r="A26" s="253" t="s">
        <v>24</v>
      </c>
      <c r="B26" s="254"/>
      <c r="C26" s="255"/>
      <c r="D26" s="33"/>
      <c r="E26" s="147" t="s">
        <v>25</v>
      </c>
      <c r="F26" s="35" t="s">
        <v>26</v>
      </c>
      <c r="G26" s="36" t="s">
        <v>27</v>
      </c>
      <c r="H26" s="37"/>
      <c r="I26" s="252"/>
      <c r="J26" s="252"/>
      <c r="K26" s="157">
        <v>10</v>
      </c>
      <c r="L26" s="38"/>
      <c r="M26" s="158"/>
      <c r="N26" s="262"/>
      <c r="O26" s="39"/>
      <c r="P26" s="40"/>
    </row>
    <row r="27" spans="1:18" ht="20.100000000000001" customHeight="1" thickTop="1" thickBot="1" x14ac:dyDescent="0.25">
      <c r="A27" s="256"/>
      <c r="B27" s="257"/>
      <c r="C27" s="258"/>
      <c r="D27" s="41" t="s">
        <v>139</v>
      </c>
      <c r="E27" s="42"/>
      <c r="F27" s="43"/>
      <c r="G27" s="43"/>
      <c r="H27" s="37"/>
      <c r="I27" s="252"/>
      <c r="J27" s="252"/>
      <c r="K27" s="125"/>
      <c r="L27" s="44"/>
      <c r="M27" s="135"/>
      <c r="N27" s="263"/>
      <c r="O27" s="39"/>
      <c r="P27" s="40"/>
    </row>
    <row r="28" spans="1:18" ht="20.100000000000001" customHeight="1" thickTop="1" thickBot="1" x14ac:dyDescent="0.25">
      <c r="A28" s="256"/>
      <c r="B28" s="257"/>
      <c r="C28" s="258"/>
      <c r="D28" s="41" t="s">
        <v>140</v>
      </c>
      <c r="E28" s="42"/>
      <c r="F28" s="46"/>
      <c r="G28" s="46"/>
      <c r="H28" s="37"/>
      <c r="I28" s="47"/>
      <c r="J28" s="47"/>
      <c r="K28" s="48"/>
      <c r="L28" s="48"/>
      <c r="M28" s="49"/>
      <c r="N28" s="37"/>
      <c r="O28" s="39"/>
      <c r="P28" s="40"/>
    </row>
    <row r="29" spans="1:18" ht="20.100000000000001" customHeight="1" thickTop="1" thickBot="1" x14ac:dyDescent="0.25">
      <c r="A29" s="256"/>
      <c r="B29" s="257"/>
      <c r="C29" s="258"/>
      <c r="D29" s="41" t="s">
        <v>141</v>
      </c>
      <c r="E29" s="42"/>
      <c r="F29" s="46"/>
      <c r="G29" s="46"/>
      <c r="H29" s="37"/>
      <c r="I29" s="264" t="s">
        <v>174</v>
      </c>
      <c r="J29" s="264"/>
      <c r="K29" s="37"/>
      <c r="L29" s="37"/>
      <c r="M29" s="37"/>
      <c r="N29" s="37"/>
      <c r="O29" s="39"/>
      <c r="P29" s="40"/>
    </row>
    <row r="30" spans="1:18" ht="20.100000000000001" customHeight="1" thickTop="1" thickBot="1" x14ac:dyDescent="0.25">
      <c r="A30" s="256"/>
      <c r="B30" s="257"/>
      <c r="C30" s="258"/>
      <c r="D30" s="41" t="s">
        <v>142</v>
      </c>
      <c r="E30" s="42"/>
      <c r="F30" s="46"/>
      <c r="G30" s="46"/>
      <c r="H30" s="37"/>
      <c r="I30" s="265"/>
      <c r="J30" s="265"/>
      <c r="K30" s="51" t="s">
        <v>15</v>
      </c>
      <c r="L30" s="52"/>
      <c r="M30" s="53" t="s">
        <v>16</v>
      </c>
      <c r="N30" s="54"/>
      <c r="O30" s="39"/>
      <c r="P30" s="40"/>
    </row>
    <row r="31" spans="1:18" ht="20.100000000000001" customHeight="1" thickTop="1" thickBot="1" x14ac:dyDescent="0.25">
      <c r="A31" s="256"/>
      <c r="B31" s="257"/>
      <c r="C31" s="258"/>
      <c r="D31" s="41" t="s">
        <v>143</v>
      </c>
      <c r="E31" s="42">
        <v>51</v>
      </c>
      <c r="F31" s="46">
        <v>4</v>
      </c>
      <c r="G31" s="46">
        <v>9</v>
      </c>
      <c r="H31" s="37"/>
      <c r="I31" s="265"/>
      <c r="J31" s="265"/>
      <c r="K31" s="159">
        <v>15</v>
      </c>
      <c r="L31" s="69"/>
      <c r="M31" s="159"/>
      <c r="N31" s="56"/>
      <c r="O31" s="39"/>
      <c r="P31" s="40"/>
    </row>
    <row r="32" spans="1:18" ht="20.100000000000001" customHeight="1" thickTop="1" thickBot="1" x14ac:dyDescent="0.25">
      <c r="A32" s="256"/>
      <c r="B32" s="257"/>
      <c r="C32" s="258"/>
      <c r="D32" s="41" t="s">
        <v>144</v>
      </c>
      <c r="E32" s="42">
        <v>71</v>
      </c>
      <c r="F32" s="46">
        <v>4</v>
      </c>
      <c r="G32" s="46">
        <v>10</v>
      </c>
      <c r="H32" s="37"/>
      <c r="I32" s="265"/>
      <c r="J32" s="265"/>
      <c r="K32" s="55"/>
      <c r="L32" s="56"/>
      <c r="M32" s="55"/>
      <c r="N32" s="56"/>
      <c r="O32" s="39"/>
      <c r="P32" s="40"/>
    </row>
    <row r="33" spans="1:16" ht="20.100000000000001" customHeight="1" thickTop="1" thickBot="1" x14ac:dyDescent="0.25">
      <c r="A33" s="256"/>
      <c r="B33" s="257"/>
      <c r="C33" s="258"/>
      <c r="D33" s="41" t="s">
        <v>145</v>
      </c>
      <c r="E33" s="42"/>
      <c r="F33" s="46"/>
      <c r="G33" s="46"/>
      <c r="H33" s="37"/>
      <c r="I33" s="265"/>
      <c r="J33" s="265"/>
      <c r="K33" s="37"/>
      <c r="L33" s="37"/>
      <c r="M33" s="37"/>
      <c r="N33" s="37"/>
      <c r="O33" s="39"/>
      <c r="P33" s="40"/>
    </row>
    <row r="34" spans="1:16" ht="20.100000000000001" customHeight="1" thickTop="1" thickBot="1" x14ac:dyDescent="0.25">
      <c r="A34" s="256"/>
      <c r="B34" s="257"/>
      <c r="C34" s="258"/>
      <c r="D34" s="41" t="s">
        <v>146</v>
      </c>
      <c r="E34" s="42"/>
      <c r="F34" s="46"/>
      <c r="G34" s="46"/>
      <c r="H34" s="37"/>
      <c r="I34" s="265"/>
      <c r="J34" s="265"/>
      <c r="K34" s="37"/>
      <c r="L34" s="37"/>
      <c r="M34" s="37"/>
      <c r="N34" s="37"/>
      <c r="O34" s="39"/>
      <c r="P34" s="40"/>
    </row>
    <row r="35" spans="1:16" ht="20.100000000000001" customHeight="1" thickTop="1" thickBot="1" x14ac:dyDescent="0.25">
      <c r="A35" s="256"/>
      <c r="B35" s="257"/>
      <c r="C35" s="258"/>
      <c r="D35" s="41"/>
      <c r="E35" s="57"/>
      <c r="F35" s="46"/>
      <c r="G35" s="46"/>
      <c r="H35" s="37"/>
      <c r="I35" s="265"/>
      <c r="J35" s="265"/>
      <c r="K35" s="37"/>
      <c r="L35" s="37"/>
      <c r="M35" s="37"/>
      <c r="N35" s="37"/>
      <c r="O35" s="39"/>
      <c r="P35" s="40"/>
    </row>
    <row r="36" spans="1:16" ht="20.100000000000001" customHeight="1" thickTop="1" thickBot="1" x14ac:dyDescent="0.25">
      <c r="A36" s="256"/>
      <c r="B36" s="257"/>
      <c r="C36" s="258"/>
      <c r="D36" s="41"/>
      <c r="E36" s="58"/>
      <c r="F36" s="46"/>
      <c r="G36" s="46"/>
      <c r="H36" s="37"/>
      <c r="I36" s="265"/>
      <c r="J36" s="265"/>
      <c r="K36" s="37"/>
      <c r="L36" s="37"/>
      <c r="M36" s="37"/>
      <c r="N36" s="37"/>
      <c r="O36" s="39"/>
      <c r="P36" s="40"/>
    </row>
    <row r="37" spans="1:16" ht="20.100000000000001" customHeight="1" thickTop="1" thickBot="1" x14ac:dyDescent="0.25">
      <c r="A37" s="259"/>
      <c r="B37" s="260"/>
      <c r="C37" s="261"/>
      <c r="D37" s="59" t="s">
        <v>7</v>
      </c>
      <c r="E37" s="60">
        <f>SUM(E27:E36)</f>
        <v>122</v>
      </c>
      <c r="F37" s="60">
        <f>SUM(F27:F36)</f>
        <v>8</v>
      </c>
      <c r="G37" s="60">
        <f>SUM(G27:G36)</f>
        <v>19</v>
      </c>
      <c r="H37" s="61"/>
      <c r="I37" s="62"/>
      <c r="J37" s="62"/>
      <c r="K37" s="62"/>
      <c r="L37" s="62"/>
      <c r="M37" s="62"/>
      <c r="N37" s="62"/>
      <c r="O37" s="63"/>
      <c r="P37" s="64"/>
    </row>
    <row r="38" spans="1:16" ht="10.5" thickTop="1" x14ac:dyDescent="0.2"/>
  </sheetData>
  <mergeCells count="21">
    <mergeCell ref="B19:F19"/>
    <mergeCell ref="G19:K19"/>
    <mergeCell ref="L19:P19"/>
    <mergeCell ref="A25:D25"/>
    <mergeCell ref="F25:G25"/>
    <mergeCell ref="I25:J27"/>
    <mergeCell ref="A26:C37"/>
    <mergeCell ref="N26:N27"/>
    <mergeCell ref="I29:J36"/>
    <mergeCell ref="A1:P1"/>
    <mergeCell ref="A2:P2"/>
    <mergeCell ref="B4:E4"/>
    <mergeCell ref="G4:J4"/>
    <mergeCell ref="K4:N4"/>
    <mergeCell ref="B3:C3"/>
    <mergeCell ref="A18:P18"/>
    <mergeCell ref="B12:F12"/>
    <mergeCell ref="G12:K12"/>
    <mergeCell ref="L12:P12"/>
    <mergeCell ref="A10:P10"/>
    <mergeCell ref="A11:P11"/>
  </mergeCells>
  <pageMargins left="0.31496062992125984" right="0.19685039370078741" top="0.31496062992125984" bottom="0.15748031496062992" header="0.31496062992125984" footer="0.31496062992125984"/>
  <pageSetup paperSize="9" scale="56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R38"/>
  <sheetViews>
    <sheetView view="pageBreakPreview" zoomScaleNormal="100" zoomScaleSheetLayoutView="100" workbookViewId="0">
      <selection activeCell="A3" sqref="A3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69" t="s">
        <v>107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</row>
    <row r="2" spans="1:16" ht="29.25" customHeight="1" x14ac:dyDescent="0.2">
      <c r="A2" s="269" t="s">
        <v>166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</row>
    <row r="3" spans="1:16" ht="22.5" customHeight="1" x14ac:dyDescent="0.2">
      <c r="A3" s="2"/>
      <c r="B3" s="289" t="s">
        <v>0</v>
      </c>
      <c r="C3" s="289"/>
      <c r="D3" s="3"/>
      <c r="E3" s="3"/>
      <c r="F3" s="3"/>
      <c r="G3" s="3"/>
      <c r="H3" s="76" t="s">
        <v>1</v>
      </c>
      <c r="I3" s="117">
        <v>8</v>
      </c>
      <c r="J3" s="6"/>
      <c r="K3" s="4" t="s">
        <v>2</v>
      </c>
      <c r="L3" s="141">
        <v>4</v>
      </c>
      <c r="M3" s="2"/>
      <c r="N3" s="2"/>
      <c r="O3" s="2"/>
      <c r="P3" s="2"/>
    </row>
    <row r="4" spans="1:16" ht="51" customHeight="1" x14ac:dyDescent="0.2">
      <c r="A4" s="2"/>
      <c r="B4" s="272" t="s">
        <v>167</v>
      </c>
      <c r="C4" s="272"/>
      <c r="D4" s="272"/>
      <c r="E4" s="272"/>
      <c r="F4" s="227" t="s">
        <v>168</v>
      </c>
      <c r="G4" s="273" t="s">
        <v>169</v>
      </c>
      <c r="H4" s="274"/>
      <c r="I4" s="274"/>
      <c r="J4" s="274"/>
      <c r="K4" s="272" t="s">
        <v>170</v>
      </c>
      <c r="L4" s="272"/>
      <c r="M4" s="272"/>
      <c r="N4" s="272"/>
    </row>
    <row r="5" spans="1:16" ht="44.25" customHeight="1" x14ac:dyDescent="0.2">
      <c r="A5" s="9" t="s">
        <v>3</v>
      </c>
      <c r="B5" s="78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56" t="s">
        <v>14</v>
      </c>
      <c r="N5" s="156" t="s">
        <v>7</v>
      </c>
    </row>
    <row r="6" spans="1:16" ht="20.100000000000001" customHeight="1" x14ac:dyDescent="0.2">
      <c r="A6" s="153" t="s">
        <v>15</v>
      </c>
      <c r="B6" s="153">
        <v>51</v>
      </c>
      <c r="C6" s="153">
        <v>36</v>
      </c>
      <c r="D6" s="239">
        <v>54</v>
      </c>
      <c r="E6" s="153">
        <f>B6+C6+D6</f>
        <v>141</v>
      </c>
      <c r="F6" s="153">
        <v>10</v>
      </c>
      <c r="G6" s="153">
        <v>14</v>
      </c>
      <c r="H6" s="153">
        <v>0</v>
      </c>
      <c r="I6" s="153">
        <v>0</v>
      </c>
      <c r="J6" s="153">
        <f>SUM(G6:I6)</f>
        <v>14</v>
      </c>
      <c r="K6" s="153">
        <v>44</v>
      </c>
      <c r="L6" s="153">
        <v>33</v>
      </c>
      <c r="M6" s="151">
        <v>60</v>
      </c>
      <c r="N6" s="151">
        <f>SUM(K6:M6)</f>
        <v>137</v>
      </c>
      <c r="O6" s="1">
        <f>E6+F6-J6-N6</f>
        <v>0</v>
      </c>
    </row>
    <row r="7" spans="1:16" ht="20.100000000000001" customHeight="1" x14ac:dyDescent="0.2">
      <c r="A7" s="153" t="s">
        <v>16</v>
      </c>
      <c r="B7" s="153">
        <v>1</v>
      </c>
      <c r="C7" s="153">
        <v>0</v>
      </c>
      <c r="D7" s="239">
        <v>0</v>
      </c>
      <c r="E7" s="153">
        <f>B7+C7+D7</f>
        <v>1</v>
      </c>
      <c r="F7" s="153">
        <v>0</v>
      </c>
      <c r="G7" s="153">
        <v>0</v>
      </c>
      <c r="H7" s="153">
        <v>0</v>
      </c>
      <c r="I7" s="153">
        <v>0</v>
      </c>
      <c r="J7" s="153">
        <f>SUM(G7:I7)</f>
        <v>0</v>
      </c>
      <c r="K7" s="153">
        <v>1</v>
      </c>
      <c r="L7" s="153">
        <v>0</v>
      </c>
      <c r="M7" s="151">
        <v>0</v>
      </c>
      <c r="N7" s="148">
        <f>SUM(K7:M7)</f>
        <v>1</v>
      </c>
      <c r="O7" s="1">
        <f t="shared" ref="O7:O9" si="0">E7+F7-J7-N7</f>
        <v>0</v>
      </c>
    </row>
    <row r="8" spans="1:16" ht="20.100000000000001" customHeight="1" x14ac:dyDescent="0.2">
      <c r="A8" s="153" t="s">
        <v>17</v>
      </c>
      <c r="B8" s="153">
        <v>207</v>
      </c>
      <c r="C8" s="153">
        <v>159</v>
      </c>
      <c r="D8" s="120">
        <v>238</v>
      </c>
      <c r="E8" s="153">
        <f>B8+C8+D8</f>
        <v>604</v>
      </c>
      <c r="F8" s="153">
        <v>86</v>
      </c>
      <c r="G8" s="153">
        <v>103</v>
      </c>
      <c r="H8" s="153">
        <v>0</v>
      </c>
      <c r="I8" s="153">
        <v>1</v>
      </c>
      <c r="J8" s="153">
        <f>SUM(G8:I8)</f>
        <v>104</v>
      </c>
      <c r="K8" s="153">
        <f>210+1</f>
        <v>211</v>
      </c>
      <c r="L8" s="153">
        <v>166</v>
      </c>
      <c r="M8" s="120">
        <v>209</v>
      </c>
      <c r="N8" s="144">
        <f>SUM(K8:M8)</f>
        <v>586</v>
      </c>
      <c r="O8" s="1">
        <f t="shared" si="0"/>
        <v>0</v>
      </c>
    </row>
    <row r="9" spans="1:16" ht="20.100000000000001" customHeight="1" x14ac:dyDescent="0.2">
      <c r="A9" s="15" t="s">
        <v>7</v>
      </c>
      <c r="B9" s="148">
        <f>SUM(B6:B8)</f>
        <v>259</v>
      </c>
      <c r="C9" s="148">
        <f>SUM(C6:C8)</f>
        <v>195</v>
      </c>
      <c r="D9" s="148">
        <f>SUM(D6:D8)</f>
        <v>292</v>
      </c>
      <c r="E9" s="153">
        <f>B9+C9+D9</f>
        <v>746</v>
      </c>
      <c r="F9" s="15">
        <f>SUM(F6:F8)</f>
        <v>96</v>
      </c>
      <c r="G9" s="15">
        <f>SUM(G6:G8)</f>
        <v>117</v>
      </c>
      <c r="H9" s="15">
        <f>SUM(H6:H8)</f>
        <v>0</v>
      </c>
      <c r="I9" s="15">
        <f>SUM(I6:I8)</f>
        <v>1</v>
      </c>
      <c r="J9" s="153">
        <f>SUM(G9:I9)</f>
        <v>118</v>
      </c>
      <c r="K9" s="15">
        <f>SUM(K6:K8)</f>
        <v>256</v>
      </c>
      <c r="L9" s="15">
        <f>SUM(L6:L8)</f>
        <v>199</v>
      </c>
      <c r="M9" s="15">
        <f>SUM(M6:M8)</f>
        <v>269</v>
      </c>
      <c r="N9" s="144">
        <f>SUM(N6:N8)</f>
        <v>724</v>
      </c>
      <c r="O9" s="1">
        <f t="shared" si="0"/>
        <v>0</v>
      </c>
    </row>
    <row r="10" spans="1:16" ht="20.25" customHeight="1" x14ac:dyDescent="0.2">
      <c r="A10" s="290" t="s">
        <v>18</v>
      </c>
      <c r="B10" s="290"/>
      <c r="C10" s="290"/>
      <c r="D10" s="290"/>
      <c r="E10" s="290"/>
      <c r="F10" s="290"/>
      <c r="G10" s="290"/>
      <c r="H10" s="290"/>
      <c r="I10" s="290"/>
      <c r="J10" s="290"/>
      <c r="K10" s="290"/>
      <c r="L10" s="290"/>
      <c r="M10" s="290"/>
      <c r="N10" s="291"/>
      <c r="O10" s="290"/>
      <c r="P10" s="290"/>
    </row>
    <row r="11" spans="1:16" ht="24.75" customHeight="1" x14ac:dyDescent="0.2">
      <c r="A11" s="276" t="s">
        <v>171</v>
      </c>
      <c r="B11" s="276"/>
      <c r="C11" s="276"/>
      <c r="D11" s="276"/>
      <c r="E11" s="276"/>
      <c r="F11" s="276"/>
      <c r="G11" s="276"/>
      <c r="H11" s="276"/>
      <c r="I11" s="276"/>
      <c r="J11" s="276"/>
      <c r="K11" s="276"/>
      <c r="L11" s="276"/>
      <c r="M11" s="276"/>
      <c r="N11" s="276"/>
      <c r="O11" s="276"/>
      <c r="P11" s="276"/>
    </row>
    <row r="12" spans="1:16" ht="24" customHeight="1" x14ac:dyDescent="0.2">
      <c r="A12" s="80"/>
      <c r="B12" s="292" t="s">
        <v>19</v>
      </c>
      <c r="C12" s="292"/>
      <c r="D12" s="292"/>
      <c r="E12" s="292"/>
      <c r="F12" s="292"/>
      <c r="G12" s="292" t="s">
        <v>20</v>
      </c>
      <c r="H12" s="292"/>
      <c r="I12" s="292"/>
      <c r="J12" s="292"/>
      <c r="K12" s="292"/>
      <c r="L12" s="292" t="s">
        <v>21</v>
      </c>
      <c r="M12" s="292"/>
      <c r="N12" s="292"/>
      <c r="O12" s="292"/>
      <c r="P12" s="292"/>
    </row>
    <row r="13" spans="1:16" ht="18.95" customHeight="1" x14ac:dyDescent="0.2">
      <c r="A13" s="81" t="s">
        <v>3</v>
      </c>
      <c r="B13" s="227" t="s">
        <v>175</v>
      </c>
      <c r="C13" s="118">
        <v>2021</v>
      </c>
      <c r="D13" s="118">
        <v>2022</v>
      </c>
      <c r="E13" s="118">
        <v>2023</v>
      </c>
      <c r="F13" s="151" t="s">
        <v>7</v>
      </c>
      <c r="G13" s="227" t="s">
        <v>175</v>
      </c>
      <c r="H13" s="118">
        <v>2021</v>
      </c>
      <c r="I13" s="118">
        <v>2022</v>
      </c>
      <c r="J13" s="118">
        <v>2023</v>
      </c>
      <c r="K13" s="151" t="s">
        <v>7</v>
      </c>
      <c r="L13" s="227" t="s">
        <v>175</v>
      </c>
      <c r="M13" s="118">
        <v>2021</v>
      </c>
      <c r="N13" s="118">
        <v>2022</v>
      </c>
      <c r="O13" s="118">
        <v>2023</v>
      </c>
      <c r="P13" s="151" t="s">
        <v>7</v>
      </c>
    </row>
    <row r="14" spans="1:16" ht="20.100000000000001" customHeight="1" x14ac:dyDescent="0.2">
      <c r="A14" s="19" t="s">
        <v>15</v>
      </c>
      <c r="B14" s="20">
        <v>13</v>
      </c>
      <c r="C14" s="77">
        <v>8</v>
      </c>
      <c r="D14" s="77">
        <v>9</v>
      </c>
      <c r="E14" s="65">
        <v>21</v>
      </c>
      <c r="F14" s="151">
        <f>SUM(B14:E14)</f>
        <v>51</v>
      </c>
      <c r="G14" s="21">
        <v>6</v>
      </c>
      <c r="H14" s="20">
        <v>9</v>
      </c>
      <c r="I14" s="5">
        <v>20</v>
      </c>
      <c r="J14" s="5">
        <v>1</v>
      </c>
      <c r="K14" s="155">
        <f>SUM(G14:J14)</f>
        <v>36</v>
      </c>
      <c r="L14" s="20">
        <v>18</v>
      </c>
      <c r="M14" s="5">
        <v>8</v>
      </c>
      <c r="N14" s="5">
        <v>26</v>
      </c>
      <c r="O14" s="67">
        <v>2</v>
      </c>
      <c r="P14" s="77">
        <f>SUM(L14:O14)</f>
        <v>54</v>
      </c>
    </row>
    <row r="15" spans="1:16" ht="20.100000000000001" customHeight="1" x14ac:dyDescent="0.2">
      <c r="A15" s="152" t="s">
        <v>16</v>
      </c>
      <c r="B15" s="23">
        <v>0</v>
      </c>
      <c r="C15" s="77">
        <v>0</v>
      </c>
      <c r="D15" s="77">
        <v>1</v>
      </c>
      <c r="E15" s="66">
        <v>0</v>
      </c>
      <c r="F15" s="151">
        <f>SUM(B15:E15)</f>
        <v>1</v>
      </c>
      <c r="G15" s="24">
        <v>0</v>
      </c>
      <c r="H15" s="23">
        <v>0</v>
      </c>
      <c r="I15" s="5">
        <v>0</v>
      </c>
      <c r="J15" s="5">
        <v>0</v>
      </c>
      <c r="K15" s="155">
        <f>SUM(G15:J15)</f>
        <v>0</v>
      </c>
      <c r="L15" s="23">
        <v>0</v>
      </c>
      <c r="M15" s="5">
        <v>0</v>
      </c>
      <c r="N15" s="5">
        <v>0</v>
      </c>
      <c r="O15" s="68">
        <v>0</v>
      </c>
      <c r="P15" s="77">
        <f>SUM(L15:O15)</f>
        <v>0</v>
      </c>
    </row>
    <row r="16" spans="1:16" ht="20.100000000000001" customHeight="1" x14ac:dyDescent="0.2">
      <c r="A16" s="152" t="s">
        <v>17</v>
      </c>
      <c r="B16" s="23">
        <v>57</v>
      </c>
      <c r="C16" s="77">
        <v>10</v>
      </c>
      <c r="D16" s="77">
        <v>56</v>
      </c>
      <c r="E16" s="66">
        <v>84</v>
      </c>
      <c r="F16" s="151">
        <f>SUM(B16:E16)</f>
        <v>207</v>
      </c>
      <c r="G16" s="24">
        <v>60</v>
      </c>
      <c r="H16" s="23">
        <v>29</v>
      </c>
      <c r="I16" s="5">
        <v>64</v>
      </c>
      <c r="J16" s="5">
        <v>6</v>
      </c>
      <c r="K16" s="155">
        <f>SUM(G16:J16)</f>
        <v>159</v>
      </c>
      <c r="L16" s="23">
        <v>125</v>
      </c>
      <c r="M16" s="5">
        <v>54</v>
      </c>
      <c r="N16" s="5">
        <v>52</v>
      </c>
      <c r="O16" s="68">
        <v>7</v>
      </c>
      <c r="P16" s="77">
        <f>SUM(L16:O16)</f>
        <v>238</v>
      </c>
    </row>
    <row r="17" spans="1:18" ht="20.100000000000001" customHeight="1" x14ac:dyDescent="0.2">
      <c r="A17" s="152" t="s">
        <v>7</v>
      </c>
      <c r="B17" s="23">
        <f>SUM(B14:B16)</f>
        <v>70</v>
      </c>
      <c r="C17" s="23">
        <f>SUM(C14:C16)</f>
        <v>18</v>
      </c>
      <c r="D17" s="23">
        <f>SUM(D14:D16)</f>
        <v>66</v>
      </c>
      <c r="E17" s="23">
        <f>SUM(E14:E16)</f>
        <v>105</v>
      </c>
      <c r="F17" s="151">
        <f>SUM(B17:E17)</f>
        <v>259</v>
      </c>
      <c r="G17" s="24">
        <f>SUM(G14:G16)</f>
        <v>66</v>
      </c>
      <c r="H17" s="24">
        <f>SUM(H14:H16)</f>
        <v>38</v>
      </c>
      <c r="I17" s="21">
        <f>SUM(I14:I16)</f>
        <v>84</v>
      </c>
      <c r="J17" s="21">
        <f>SUM(J14:J16)</f>
        <v>7</v>
      </c>
      <c r="K17" s="151">
        <f>SUM(G17:J17)</f>
        <v>195</v>
      </c>
      <c r="L17" s="24">
        <f>SUM(L14:L16)</f>
        <v>143</v>
      </c>
      <c r="M17" s="21">
        <f>SUM(M14:M16)</f>
        <v>62</v>
      </c>
      <c r="N17" s="21">
        <f>SUM(N14:N16)</f>
        <v>78</v>
      </c>
      <c r="O17" s="24">
        <f>SUM(O14:O16)</f>
        <v>9</v>
      </c>
      <c r="P17" s="77">
        <f>SUM(L17:O17)</f>
        <v>292</v>
      </c>
    </row>
    <row r="18" spans="1:18" ht="31.5" customHeight="1" x14ac:dyDescent="0.25">
      <c r="A18" s="266" t="s">
        <v>172</v>
      </c>
      <c r="B18" s="267"/>
      <c r="C18" s="268"/>
      <c r="D18" s="268"/>
      <c r="E18" s="267"/>
      <c r="F18" s="267"/>
      <c r="G18" s="267"/>
      <c r="H18" s="267"/>
      <c r="I18" s="267"/>
      <c r="J18" s="267"/>
      <c r="K18" s="267"/>
      <c r="L18" s="267"/>
      <c r="M18" s="267"/>
      <c r="N18" s="267"/>
      <c r="O18" s="267"/>
      <c r="P18" s="268"/>
    </row>
    <row r="19" spans="1:18" ht="36.75" customHeight="1" x14ac:dyDescent="0.2">
      <c r="A19" s="2"/>
      <c r="B19" s="244" t="s">
        <v>19</v>
      </c>
      <c r="C19" s="244"/>
      <c r="D19" s="244"/>
      <c r="E19" s="244"/>
      <c r="F19" s="244"/>
      <c r="G19" s="293" t="s">
        <v>20</v>
      </c>
      <c r="H19" s="293"/>
      <c r="I19" s="293"/>
      <c r="J19" s="293"/>
      <c r="K19" s="293"/>
      <c r="L19" s="294" t="s">
        <v>21</v>
      </c>
      <c r="M19" s="294"/>
      <c r="N19" s="294"/>
      <c r="O19" s="294"/>
      <c r="P19" s="294"/>
    </row>
    <row r="20" spans="1:18" ht="18.95" customHeight="1" x14ac:dyDescent="0.2">
      <c r="A20" s="9" t="s">
        <v>3</v>
      </c>
      <c r="B20" s="227" t="s">
        <v>175</v>
      </c>
      <c r="C20" s="118">
        <v>2021</v>
      </c>
      <c r="D20" s="118">
        <v>2022</v>
      </c>
      <c r="E20" s="118">
        <v>2023</v>
      </c>
      <c r="F20" s="151" t="s">
        <v>7</v>
      </c>
      <c r="G20" s="227" t="s">
        <v>175</v>
      </c>
      <c r="H20" s="118">
        <v>2021</v>
      </c>
      <c r="I20" s="118">
        <v>2022</v>
      </c>
      <c r="J20" s="118">
        <v>2023</v>
      </c>
      <c r="K20" s="151" t="s">
        <v>7</v>
      </c>
      <c r="L20" s="227" t="s">
        <v>175</v>
      </c>
      <c r="M20" s="118">
        <v>2021</v>
      </c>
      <c r="N20" s="118">
        <v>2022</v>
      </c>
      <c r="O20" s="118">
        <v>2023</v>
      </c>
      <c r="P20" s="151" t="s">
        <v>7</v>
      </c>
    </row>
    <row r="21" spans="1:18" ht="20.100000000000001" customHeight="1" x14ac:dyDescent="0.2">
      <c r="A21" s="153" t="s">
        <v>15</v>
      </c>
      <c r="B21" s="151">
        <v>7</v>
      </c>
      <c r="C21" s="151">
        <v>8</v>
      </c>
      <c r="D21" s="151">
        <v>6</v>
      </c>
      <c r="E21" s="151">
        <v>23</v>
      </c>
      <c r="F21" s="151">
        <f>SUM(B21:E21)</f>
        <v>44</v>
      </c>
      <c r="G21" s="151">
        <v>9</v>
      </c>
      <c r="H21" s="151">
        <v>9</v>
      </c>
      <c r="I21" s="151">
        <v>9</v>
      </c>
      <c r="J21" s="151">
        <v>6</v>
      </c>
      <c r="K21" s="151">
        <f>SUM(G21:J21)</f>
        <v>33</v>
      </c>
      <c r="L21" s="151">
        <v>16</v>
      </c>
      <c r="M21" s="151">
        <v>5</v>
      </c>
      <c r="N21" s="151">
        <v>37</v>
      </c>
      <c r="O21" s="151">
        <v>2</v>
      </c>
      <c r="P21" s="151">
        <f>SUM(L21:O21)</f>
        <v>60</v>
      </c>
    </row>
    <row r="22" spans="1:18" ht="20.100000000000001" customHeight="1" x14ac:dyDescent="0.2">
      <c r="A22" s="153" t="s">
        <v>16</v>
      </c>
      <c r="B22" s="151">
        <v>0</v>
      </c>
      <c r="C22" s="151">
        <v>0</v>
      </c>
      <c r="D22" s="151">
        <v>1</v>
      </c>
      <c r="E22" s="151">
        <v>0</v>
      </c>
      <c r="F22" s="151">
        <f>SUM(B22:E22)</f>
        <v>1</v>
      </c>
      <c r="G22" s="151">
        <v>0</v>
      </c>
      <c r="H22" s="151">
        <v>0</v>
      </c>
      <c r="I22" s="151">
        <v>0</v>
      </c>
      <c r="J22" s="151">
        <v>0</v>
      </c>
      <c r="K22" s="151">
        <f>SUM(G22:J22)</f>
        <v>0</v>
      </c>
      <c r="L22" s="151">
        <v>0</v>
      </c>
      <c r="M22" s="151">
        <v>0</v>
      </c>
      <c r="N22" s="184">
        <v>0</v>
      </c>
      <c r="O22" s="151">
        <v>0</v>
      </c>
      <c r="P22" s="151">
        <f>SUM(L22:O22)</f>
        <v>0</v>
      </c>
    </row>
    <row r="23" spans="1:18" ht="20.100000000000001" customHeight="1" x14ac:dyDescent="0.2">
      <c r="A23" s="153" t="s">
        <v>17</v>
      </c>
      <c r="B23" s="151">
        <v>52</v>
      </c>
      <c r="C23" s="151">
        <v>9</v>
      </c>
      <c r="D23" s="151">
        <v>31</v>
      </c>
      <c r="E23" s="151">
        <f>118+1</f>
        <v>119</v>
      </c>
      <c r="F23" s="151">
        <f>SUM(B23:E23)</f>
        <v>211</v>
      </c>
      <c r="G23" s="151">
        <v>55</v>
      </c>
      <c r="H23" s="151">
        <v>28</v>
      </c>
      <c r="I23" s="151">
        <v>59</v>
      </c>
      <c r="J23" s="151">
        <v>24</v>
      </c>
      <c r="K23" s="151">
        <f>SUM(G23:J23)</f>
        <v>166</v>
      </c>
      <c r="L23" s="151">
        <v>93</v>
      </c>
      <c r="M23" s="151">
        <v>40</v>
      </c>
      <c r="N23" s="151">
        <v>67</v>
      </c>
      <c r="O23" s="151">
        <v>9</v>
      </c>
      <c r="P23" s="151">
        <f>SUM(L23:O23)</f>
        <v>209</v>
      </c>
    </row>
    <row r="24" spans="1:18" ht="20.100000000000001" customHeight="1" x14ac:dyDescent="0.2">
      <c r="A24" s="15" t="s">
        <v>7</v>
      </c>
      <c r="B24" s="148">
        <f>SUM(B21:B23)</f>
        <v>59</v>
      </c>
      <c r="C24" s="148">
        <f>SUM(C21:C23)</f>
        <v>17</v>
      </c>
      <c r="D24" s="148">
        <f>SUM(D21:D23)</f>
        <v>38</v>
      </c>
      <c r="E24" s="148">
        <f>SUM(E21:E23)</f>
        <v>142</v>
      </c>
      <c r="F24" s="148">
        <f>SUM(B24:E24)</f>
        <v>256</v>
      </c>
      <c r="G24" s="148">
        <f>SUM(G21:G23)</f>
        <v>64</v>
      </c>
      <c r="H24" s="148">
        <f>SUM(H21:H23)</f>
        <v>37</v>
      </c>
      <c r="I24" s="148">
        <f>SUM(I21:I23)</f>
        <v>68</v>
      </c>
      <c r="J24" s="148">
        <f>SUM(J21:J23)</f>
        <v>30</v>
      </c>
      <c r="K24" s="148">
        <f>SUM(G24:J24)</f>
        <v>199</v>
      </c>
      <c r="L24" s="148">
        <f>SUM(L21:L23)</f>
        <v>109</v>
      </c>
      <c r="M24" s="148">
        <f>SUM(M21:M23)</f>
        <v>45</v>
      </c>
      <c r="N24" s="148">
        <f>SUM(N21:N23)</f>
        <v>104</v>
      </c>
      <c r="O24" s="183">
        <f>SUM(O21:O23)</f>
        <v>11</v>
      </c>
      <c r="P24" s="148">
        <f>SUM(P21:P23)</f>
        <v>269</v>
      </c>
    </row>
    <row r="25" spans="1:18" ht="113.25" customHeight="1" thickBot="1" x14ac:dyDescent="0.25">
      <c r="A25" s="295" t="s">
        <v>22</v>
      </c>
      <c r="B25" s="295"/>
      <c r="C25" s="295"/>
      <c r="D25" s="295"/>
      <c r="E25" s="149"/>
      <c r="F25" s="296" t="s">
        <v>23</v>
      </c>
      <c r="G25" s="296"/>
      <c r="H25" s="82"/>
      <c r="I25" s="250" t="s">
        <v>173</v>
      </c>
      <c r="J25" s="251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297" t="s">
        <v>24</v>
      </c>
      <c r="B26" s="297"/>
      <c r="C26" s="297"/>
      <c r="D26" s="88"/>
      <c r="E26" s="150" t="s">
        <v>25</v>
      </c>
      <c r="F26" s="89" t="s">
        <v>26</v>
      </c>
      <c r="G26" s="90" t="s">
        <v>27</v>
      </c>
      <c r="H26" s="37"/>
      <c r="I26" s="252"/>
      <c r="J26" s="252"/>
      <c r="K26" s="298"/>
      <c r="L26" s="91"/>
      <c r="M26" s="92"/>
      <c r="N26" s="299"/>
      <c r="O26" s="39"/>
      <c r="P26" s="93"/>
    </row>
    <row r="27" spans="1:18" ht="20.100000000000001" customHeight="1" thickTop="1" thickBot="1" x14ac:dyDescent="0.25">
      <c r="A27" s="297"/>
      <c r="B27" s="297"/>
      <c r="C27" s="297"/>
      <c r="D27" s="94"/>
      <c r="E27" s="95"/>
      <c r="F27" s="96"/>
      <c r="G27" s="96"/>
      <c r="H27" s="37"/>
      <c r="I27" s="252"/>
      <c r="J27" s="252"/>
      <c r="K27" s="298"/>
      <c r="L27" s="97"/>
      <c r="M27" s="98"/>
      <c r="N27" s="299"/>
      <c r="O27" s="39"/>
      <c r="P27" s="93"/>
    </row>
    <row r="28" spans="1:18" ht="20.100000000000001" customHeight="1" thickTop="1" thickBot="1" x14ac:dyDescent="0.25">
      <c r="A28" s="297"/>
      <c r="B28" s="297"/>
      <c r="C28" s="297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297"/>
      <c r="B29" s="297"/>
      <c r="C29" s="297"/>
      <c r="D29" s="94"/>
      <c r="E29" s="95"/>
      <c r="F29" s="99"/>
      <c r="G29" s="99"/>
      <c r="H29" s="37"/>
      <c r="I29" s="264" t="s">
        <v>174</v>
      </c>
      <c r="J29" s="264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297"/>
      <c r="B30" s="297"/>
      <c r="C30" s="297"/>
      <c r="D30" s="94"/>
      <c r="E30" s="95"/>
      <c r="F30" s="99"/>
      <c r="G30" s="99"/>
      <c r="H30" s="37"/>
      <c r="I30" s="265"/>
      <c r="J30" s="265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297"/>
      <c r="B31" s="297"/>
      <c r="C31" s="297"/>
      <c r="D31" s="94"/>
      <c r="E31" s="95"/>
      <c r="F31" s="99"/>
      <c r="G31" s="99"/>
      <c r="H31" s="37"/>
      <c r="I31" s="265"/>
      <c r="J31" s="265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297"/>
      <c r="B32" s="297"/>
      <c r="C32" s="297"/>
      <c r="D32" s="94"/>
      <c r="E32" s="95"/>
      <c r="F32" s="99"/>
      <c r="G32" s="99"/>
      <c r="H32" s="37"/>
      <c r="I32" s="265"/>
      <c r="J32" s="265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297"/>
      <c r="B33" s="297"/>
      <c r="C33" s="297"/>
      <c r="D33" s="94"/>
      <c r="E33" s="95"/>
      <c r="F33" s="99"/>
      <c r="G33" s="99"/>
      <c r="H33" s="37"/>
      <c r="I33" s="265"/>
      <c r="J33" s="265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297"/>
      <c r="B34" s="297"/>
      <c r="C34" s="297"/>
      <c r="D34" s="94"/>
      <c r="E34" s="95"/>
      <c r="F34" s="99"/>
      <c r="G34" s="99"/>
      <c r="H34" s="37"/>
      <c r="I34" s="265"/>
      <c r="J34" s="265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297"/>
      <c r="B35" s="297"/>
      <c r="C35" s="297"/>
      <c r="D35" s="94"/>
      <c r="E35" s="109"/>
      <c r="F35" s="99"/>
      <c r="G35" s="99"/>
      <c r="H35" s="37"/>
      <c r="I35" s="265"/>
      <c r="J35" s="265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297"/>
      <c r="B36" s="297"/>
      <c r="C36" s="297"/>
      <c r="D36" s="94"/>
      <c r="E36" s="110"/>
      <c r="F36" s="99"/>
      <c r="G36" s="99"/>
      <c r="H36" s="37"/>
      <c r="I36" s="265"/>
      <c r="J36" s="265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297"/>
      <c r="B37" s="297"/>
      <c r="C37" s="297"/>
      <c r="D37" s="111" t="s">
        <v>7</v>
      </c>
      <c r="E37" s="112">
        <f>SUM(E27:E36)</f>
        <v>0</v>
      </c>
      <c r="F37" s="112">
        <f>SUM(F27:F36)</f>
        <v>0</v>
      </c>
      <c r="G37" s="112">
        <f>SUM(G27:G36)</f>
        <v>0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56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R38"/>
  <sheetViews>
    <sheetView view="pageBreakPreview" zoomScaleNormal="100" zoomScaleSheetLayoutView="100" workbookViewId="0">
      <selection activeCell="K4" sqref="K4:N4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69" t="s">
        <v>108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</row>
    <row r="2" spans="1:16" ht="29.25" customHeight="1" x14ac:dyDescent="0.2">
      <c r="A2" s="269" t="s">
        <v>166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</row>
    <row r="3" spans="1:16" ht="22.5" customHeight="1" x14ac:dyDescent="0.2">
      <c r="A3" s="2"/>
      <c r="B3" s="289" t="s">
        <v>0</v>
      </c>
      <c r="C3" s="289"/>
      <c r="D3" s="3"/>
      <c r="E3" s="3"/>
      <c r="F3" s="3"/>
      <c r="G3" s="3"/>
      <c r="H3" s="76" t="s">
        <v>1</v>
      </c>
      <c r="I3" s="117">
        <v>7</v>
      </c>
      <c r="J3" s="6"/>
      <c r="K3" s="4" t="s">
        <v>2</v>
      </c>
      <c r="L3" s="141">
        <v>7</v>
      </c>
      <c r="M3" s="2"/>
      <c r="N3" s="2"/>
      <c r="O3" s="2"/>
      <c r="P3" s="2"/>
    </row>
    <row r="4" spans="1:16" ht="51" customHeight="1" x14ac:dyDescent="0.2">
      <c r="A4" s="2"/>
      <c r="B4" s="272" t="s">
        <v>167</v>
      </c>
      <c r="C4" s="272"/>
      <c r="D4" s="272"/>
      <c r="E4" s="272"/>
      <c r="F4" s="227" t="s">
        <v>168</v>
      </c>
      <c r="G4" s="273" t="s">
        <v>169</v>
      </c>
      <c r="H4" s="274"/>
      <c r="I4" s="274"/>
      <c r="J4" s="274"/>
      <c r="K4" s="272" t="s">
        <v>170</v>
      </c>
      <c r="L4" s="272"/>
      <c r="M4" s="272"/>
      <c r="N4" s="272"/>
    </row>
    <row r="5" spans="1:16" ht="44.25" customHeight="1" x14ac:dyDescent="0.2">
      <c r="A5" s="9" t="s">
        <v>3</v>
      </c>
      <c r="B5" s="78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56" t="s">
        <v>14</v>
      </c>
      <c r="N5" s="156" t="s">
        <v>7</v>
      </c>
    </row>
    <row r="6" spans="1:16" ht="20.100000000000001" customHeight="1" x14ac:dyDescent="0.2">
      <c r="A6" s="153" t="s">
        <v>15</v>
      </c>
      <c r="B6" s="153">
        <v>10</v>
      </c>
      <c r="C6" s="153">
        <v>9</v>
      </c>
      <c r="D6" s="239">
        <v>32</v>
      </c>
      <c r="E6" s="153">
        <f>B6+C6+D6</f>
        <v>51</v>
      </c>
      <c r="F6" s="153">
        <v>4</v>
      </c>
      <c r="G6" s="153">
        <v>14</v>
      </c>
      <c r="H6" s="153">
        <v>0</v>
      </c>
      <c r="I6" s="153">
        <v>1</v>
      </c>
      <c r="J6" s="153">
        <f>SUM(G6:I6)</f>
        <v>15</v>
      </c>
      <c r="K6" s="153">
        <v>9</v>
      </c>
      <c r="L6" s="153">
        <v>12</v>
      </c>
      <c r="M6" s="151">
        <v>19</v>
      </c>
      <c r="N6" s="151">
        <f>SUM(K6:M6)</f>
        <v>40</v>
      </c>
      <c r="O6" s="1">
        <f>E6+F6-J6-N6</f>
        <v>0</v>
      </c>
    </row>
    <row r="7" spans="1:16" ht="20.100000000000001" customHeight="1" x14ac:dyDescent="0.2">
      <c r="A7" s="153" t="s">
        <v>16</v>
      </c>
      <c r="B7" s="153">
        <v>4</v>
      </c>
      <c r="C7" s="153">
        <v>2</v>
      </c>
      <c r="D7" s="239">
        <v>2</v>
      </c>
      <c r="E7" s="153">
        <f>B7+C7+D7</f>
        <v>8</v>
      </c>
      <c r="F7" s="153">
        <v>2</v>
      </c>
      <c r="G7" s="153">
        <v>2</v>
      </c>
      <c r="H7" s="153">
        <v>0</v>
      </c>
      <c r="I7" s="153">
        <v>0</v>
      </c>
      <c r="J7" s="153">
        <f>SUM(G7:I7)</f>
        <v>2</v>
      </c>
      <c r="K7" s="153">
        <v>1</v>
      </c>
      <c r="L7" s="153">
        <v>5</v>
      </c>
      <c r="M7" s="151">
        <v>2</v>
      </c>
      <c r="N7" s="148">
        <f>SUM(K7:M7)</f>
        <v>8</v>
      </c>
      <c r="O7" s="1">
        <f t="shared" ref="O7:O9" si="0">E7+F7-J7-N7</f>
        <v>0</v>
      </c>
    </row>
    <row r="8" spans="1:16" ht="20.100000000000001" customHeight="1" x14ac:dyDescent="0.2">
      <c r="A8" s="153" t="s">
        <v>17</v>
      </c>
      <c r="B8" s="153">
        <v>132</v>
      </c>
      <c r="C8" s="153">
        <v>152</v>
      </c>
      <c r="D8" s="120">
        <v>163</v>
      </c>
      <c r="E8" s="153">
        <f>B8+C8+D8</f>
        <v>447</v>
      </c>
      <c r="F8" s="153">
        <v>91</v>
      </c>
      <c r="G8" s="153">
        <v>126</v>
      </c>
      <c r="H8" s="153">
        <v>0</v>
      </c>
      <c r="I8" s="153">
        <v>0</v>
      </c>
      <c r="J8" s="153">
        <f>SUM(G8:I8)</f>
        <v>126</v>
      </c>
      <c r="K8" s="153">
        <v>159</v>
      </c>
      <c r="L8" s="153">
        <v>139</v>
      </c>
      <c r="M8" s="120">
        <v>114</v>
      </c>
      <c r="N8" s="144">
        <f>SUM(K8:M8)</f>
        <v>412</v>
      </c>
      <c r="O8" s="1">
        <f t="shared" si="0"/>
        <v>0</v>
      </c>
    </row>
    <row r="9" spans="1:16" ht="20.100000000000001" customHeight="1" x14ac:dyDescent="0.2">
      <c r="A9" s="15" t="s">
        <v>7</v>
      </c>
      <c r="B9" s="148">
        <f>SUM(B6:B8)</f>
        <v>146</v>
      </c>
      <c r="C9" s="148">
        <f>SUM(C6:C8)</f>
        <v>163</v>
      </c>
      <c r="D9" s="148">
        <f>SUM(D6:D8)</f>
        <v>197</v>
      </c>
      <c r="E9" s="153">
        <f>B9+C9+D9</f>
        <v>506</v>
      </c>
      <c r="F9" s="15">
        <f>SUM(F6:F8)</f>
        <v>97</v>
      </c>
      <c r="G9" s="15">
        <f>SUM(G6:G8)</f>
        <v>142</v>
      </c>
      <c r="H9" s="15">
        <f>SUM(H6:H8)</f>
        <v>0</v>
      </c>
      <c r="I9" s="15">
        <f>SUM(I6:I8)</f>
        <v>1</v>
      </c>
      <c r="J9" s="153">
        <f>SUM(G9:I9)</f>
        <v>143</v>
      </c>
      <c r="K9" s="15">
        <f>SUM(K6:K8)</f>
        <v>169</v>
      </c>
      <c r="L9" s="15">
        <f>SUM(L6:L8)</f>
        <v>156</v>
      </c>
      <c r="M9" s="15">
        <f>SUM(M6:M8)</f>
        <v>135</v>
      </c>
      <c r="N9" s="144">
        <f>SUM(N6:N8)</f>
        <v>460</v>
      </c>
      <c r="O9" s="1">
        <f t="shared" si="0"/>
        <v>0</v>
      </c>
    </row>
    <row r="10" spans="1:16" ht="20.25" customHeight="1" x14ac:dyDescent="0.2">
      <c r="A10" s="290" t="s">
        <v>18</v>
      </c>
      <c r="B10" s="290"/>
      <c r="C10" s="290"/>
      <c r="D10" s="290"/>
      <c r="E10" s="290"/>
      <c r="F10" s="290"/>
      <c r="G10" s="290"/>
      <c r="H10" s="290"/>
      <c r="I10" s="290"/>
      <c r="J10" s="290"/>
      <c r="K10" s="290"/>
      <c r="L10" s="290"/>
      <c r="M10" s="290"/>
      <c r="N10" s="291"/>
      <c r="O10" s="290"/>
      <c r="P10" s="290"/>
    </row>
    <row r="11" spans="1:16" ht="24.75" customHeight="1" x14ac:dyDescent="0.2">
      <c r="A11" s="276" t="s">
        <v>171</v>
      </c>
      <c r="B11" s="276"/>
      <c r="C11" s="276"/>
      <c r="D11" s="276"/>
      <c r="E11" s="276"/>
      <c r="F11" s="276"/>
      <c r="G11" s="276"/>
      <c r="H11" s="276"/>
      <c r="I11" s="276"/>
      <c r="J11" s="276"/>
      <c r="K11" s="276"/>
      <c r="L11" s="276"/>
      <c r="M11" s="276"/>
      <c r="N11" s="276"/>
      <c r="O11" s="276"/>
      <c r="P11" s="276"/>
    </row>
    <row r="12" spans="1:16" ht="24" customHeight="1" x14ac:dyDescent="0.2">
      <c r="A12" s="80"/>
      <c r="B12" s="292" t="s">
        <v>19</v>
      </c>
      <c r="C12" s="292"/>
      <c r="D12" s="292"/>
      <c r="E12" s="292"/>
      <c r="F12" s="292"/>
      <c r="G12" s="292" t="s">
        <v>20</v>
      </c>
      <c r="H12" s="292"/>
      <c r="I12" s="292"/>
      <c r="J12" s="292"/>
      <c r="K12" s="292"/>
      <c r="L12" s="292" t="s">
        <v>21</v>
      </c>
      <c r="M12" s="292"/>
      <c r="N12" s="292"/>
      <c r="O12" s="292"/>
      <c r="P12" s="292"/>
    </row>
    <row r="13" spans="1:16" ht="18.95" customHeight="1" x14ac:dyDescent="0.2">
      <c r="A13" s="81" t="s">
        <v>3</v>
      </c>
      <c r="B13" s="227" t="s">
        <v>175</v>
      </c>
      <c r="C13" s="118">
        <v>2021</v>
      </c>
      <c r="D13" s="118">
        <v>2022</v>
      </c>
      <c r="E13" s="118">
        <v>2023</v>
      </c>
      <c r="F13" s="151" t="s">
        <v>7</v>
      </c>
      <c r="G13" s="227" t="s">
        <v>175</v>
      </c>
      <c r="H13" s="118">
        <v>2021</v>
      </c>
      <c r="I13" s="118">
        <v>2022</v>
      </c>
      <c r="J13" s="118">
        <v>2023</v>
      </c>
      <c r="K13" s="151" t="s">
        <v>7</v>
      </c>
      <c r="L13" s="227" t="s">
        <v>175</v>
      </c>
      <c r="M13" s="118">
        <v>2021</v>
      </c>
      <c r="N13" s="118">
        <v>2022</v>
      </c>
      <c r="O13" s="118">
        <v>2023</v>
      </c>
      <c r="P13" s="151" t="s">
        <v>7</v>
      </c>
    </row>
    <row r="14" spans="1:16" ht="20.100000000000001" customHeight="1" x14ac:dyDescent="0.2">
      <c r="A14" s="19" t="s">
        <v>15</v>
      </c>
      <c r="B14" s="20">
        <v>0</v>
      </c>
      <c r="C14" s="77">
        <v>2</v>
      </c>
      <c r="D14" s="77">
        <v>0</v>
      </c>
      <c r="E14" s="65">
        <v>8</v>
      </c>
      <c r="F14" s="151">
        <f>SUM(B14:E14)</f>
        <v>10</v>
      </c>
      <c r="G14" s="21">
        <v>0</v>
      </c>
      <c r="H14" s="20">
        <v>0</v>
      </c>
      <c r="I14" s="5">
        <v>4</v>
      </c>
      <c r="J14" s="5">
        <v>5</v>
      </c>
      <c r="K14" s="155">
        <f>SUM(G14:J14)</f>
        <v>9</v>
      </c>
      <c r="L14" s="20">
        <v>7</v>
      </c>
      <c r="M14" s="5">
        <v>3</v>
      </c>
      <c r="N14" s="5">
        <v>22</v>
      </c>
      <c r="O14" s="67">
        <v>0</v>
      </c>
      <c r="P14" s="77">
        <f>SUM(L14:O14)</f>
        <v>32</v>
      </c>
    </row>
    <row r="15" spans="1:16" ht="20.100000000000001" customHeight="1" x14ac:dyDescent="0.2">
      <c r="A15" s="152" t="s">
        <v>16</v>
      </c>
      <c r="B15" s="23">
        <v>0</v>
      </c>
      <c r="C15" s="77">
        <v>0</v>
      </c>
      <c r="D15" s="77">
        <v>0</v>
      </c>
      <c r="E15" s="66">
        <v>4</v>
      </c>
      <c r="F15" s="151">
        <f>SUM(B15:E15)</f>
        <v>4</v>
      </c>
      <c r="G15" s="24">
        <v>1</v>
      </c>
      <c r="H15" s="23">
        <v>0</v>
      </c>
      <c r="I15" s="5">
        <v>1</v>
      </c>
      <c r="J15" s="5">
        <v>0</v>
      </c>
      <c r="K15" s="155">
        <f>SUM(G15:J15)</f>
        <v>2</v>
      </c>
      <c r="L15" s="23">
        <v>0</v>
      </c>
      <c r="M15" s="5">
        <v>1</v>
      </c>
      <c r="N15" s="5">
        <v>1</v>
      </c>
      <c r="O15" s="68">
        <v>0</v>
      </c>
      <c r="P15" s="77">
        <f>SUM(L15:O15)</f>
        <v>2</v>
      </c>
    </row>
    <row r="16" spans="1:16" ht="20.100000000000001" customHeight="1" x14ac:dyDescent="0.2">
      <c r="A16" s="152" t="s">
        <v>17</v>
      </c>
      <c r="B16" s="23">
        <v>52</v>
      </c>
      <c r="C16" s="77">
        <v>2</v>
      </c>
      <c r="D16" s="77">
        <v>6</v>
      </c>
      <c r="E16" s="66">
        <v>72</v>
      </c>
      <c r="F16" s="151">
        <f>SUM(B16:E16)</f>
        <v>132</v>
      </c>
      <c r="G16" s="24">
        <v>31</v>
      </c>
      <c r="H16" s="23">
        <v>13</v>
      </c>
      <c r="I16" s="5">
        <v>76</v>
      </c>
      <c r="J16" s="5">
        <v>32</v>
      </c>
      <c r="K16" s="155">
        <f>SUM(G16:J16)</f>
        <v>152</v>
      </c>
      <c r="L16" s="23">
        <v>37</v>
      </c>
      <c r="M16" s="5">
        <v>37</v>
      </c>
      <c r="N16" s="5">
        <v>84</v>
      </c>
      <c r="O16" s="68">
        <v>5</v>
      </c>
      <c r="P16" s="77">
        <f>SUM(L16:O16)</f>
        <v>163</v>
      </c>
    </row>
    <row r="17" spans="1:18" ht="20.100000000000001" customHeight="1" x14ac:dyDescent="0.2">
      <c r="A17" s="152" t="s">
        <v>7</v>
      </c>
      <c r="B17" s="23">
        <f>SUM(B14:B16)</f>
        <v>52</v>
      </c>
      <c r="C17" s="23">
        <f>SUM(C14:C16)</f>
        <v>4</v>
      </c>
      <c r="D17" s="23">
        <f>SUM(D14:D16)</f>
        <v>6</v>
      </c>
      <c r="E17" s="23">
        <f>SUM(E14:E16)</f>
        <v>84</v>
      </c>
      <c r="F17" s="151">
        <f>SUM(B17:E17)</f>
        <v>146</v>
      </c>
      <c r="G17" s="24">
        <f>SUM(G14:G16)</f>
        <v>32</v>
      </c>
      <c r="H17" s="24">
        <f>SUM(H14:H16)</f>
        <v>13</v>
      </c>
      <c r="I17" s="21">
        <f>SUM(I14:I16)</f>
        <v>81</v>
      </c>
      <c r="J17" s="21">
        <f>SUM(J14:J16)</f>
        <v>37</v>
      </c>
      <c r="K17" s="151">
        <f>SUM(G17:J17)</f>
        <v>163</v>
      </c>
      <c r="L17" s="24">
        <f>SUM(L14:L16)</f>
        <v>44</v>
      </c>
      <c r="M17" s="21">
        <f>SUM(M14:M16)</f>
        <v>41</v>
      </c>
      <c r="N17" s="21">
        <f>SUM(N14:N16)</f>
        <v>107</v>
      </c>
      <c r="O17" s="24">
        <f>SUM(O14:O16)</f>
        <v>5</v>
      </c>
      <c r="P17" s="77">
        <f>SUM(L17:O17)</f>
        <v>197</v>
      </c>
    </row>
    <row r="18" spans="1:18" ht="31.5" customHeight="1" x14ac:dyDescent="0.25">
      <c r="A18" s="266" t="s">
        <v>172</v>
      </c>
      <c r="B18" s="267"/>
      <c r="C18" s="268"/>
      <c r="D18" s="268"/>
      <c r="E18" s="267"/>
      <c r="F18" s="267"/>
      <c r="G18" s="267"/>
      <c r="H18" s="267"/>
      <c r="I18" s="267"/>
      <c r="J18" s="267"/>
      <c r="K18" s="267"/>
      <c r="L18" s="267"/>
      <c r="M18" s="267"/>
      <c r="N18" s="267"/>
      <c r="O18" s="267"/>
      <c r="P18" s="268"/>
    </row>
    <row r="19" spans="1:18" ht="36.75" customHeight="1" x14ac:dyDescent="0.2">
      <c r="A19" s="2"/>
      <c r="B19" s="244" t="s">
        <v>19</v>
      </c>
      <c r="C19" s="244"/>
      <c r="D19" s="244"/>
      <c r="E19" s="244"/>
      <c r="F19" s="244"/>
      <c r="G19" s="293" t="s">
        <v>20</v>
      </c>
      <c r="H19" s="293"/>
      <c r="I19" s="293"/>
      <c r="J19" s="293"/>
      <c r="K19" s="293"/>
      <c r="L19" s="294" t="s">
        <v>21</v>
      </c>
      <c r="M19" s="294"/>
      <c r="N19" s="294"/>
      <c r="O19" s="294"/>
      <c r="P19" s="294"/>
    </row>
    <row r="20" spans="1:18" ht="18.95" customHeight="1" x14ac:dyDescent="0.2">
      <c r="A20" s="9" t="s">
        <v>3</v>
      </c>
      <c r="B20" s="227" t="s">
        <v>175</v>
      </c>
      <c r="C20" s="118">
        <v>2021</v>
      </c>
      <c r="D20" s="118">
        <v>2022</v>
      </c>
      <c r="E20" s="118">
        <v>2023</v>
      </c>
      <c r="F20" s="151" t="s">
        <v>7</v>
      </c>
      <c r="G20" s="227" t="s">
        <v>175</v>
      </c>
      <c r="H20" s="118">
        <v>2021</v>
      </c>
      <c r="I20" s="118">
        <v>2022</v>
      </c>
      <c r="J20" s="118">
        <v>2023</v>
      </c>
      <c r="K20" s="151" t="s">
        <v>7</v>
      </c>
      <c r="L20" s="227" t="s">
        <v>175</v>
      </c>
      <c r="M20" s="118">
        <v>2021</v>
      </c>
      <c r="N20" s="118">
        <v>2022</v>
      </c>
      <c r="O20" s="118">
        <v>2023</v>
      </c>
      <c r="P20" s="151" t="s">
        <v>7</v>
      </c>
    </row>
    <row r="21" spans="1:18" ht="20.100000000000001" customHeight="1" x14ac:dyDescent="0.2">
      <c r="A21" s="153" t="s">
        <v>15</v>
      </c>
      <c r="B21" s="151">
        <v>0</v>
      </c>
      <c r="C21" s="151">
        <v>2</v>
      </c>
      <c r="D21" s="151">
        <v>0</v>
      </c>
      <c r="E21" s="151">
        <v>7</v>
      </c>
      <c r="F21" s="151">
        <f>SUM(B21:E21)</f>
        <v>9</v>
      </c>
      <c r="G21" s="151">
        <v>0</v>
      </c>
      <c r="H21" s="151">
        <v>0</v>
      </c>
      <c r="I21" s="151">
        <v>3</v>
      </c>
      <c r="J21" s="151">
        <v>9</v>
      </c>
      <c r="K21" s="151">
        <f>SUM(G21:J21)</f>
        <v>12</v>
      </c>
      <c r="L21" s="151">
        <v>5</v>
      </c>
      <c r="M21" s="151">
        <v>2</v>
      </c>
      <c r="N21" s="151">
        <v>12</v>
      </c>
      <c r="O21" s="151">
        <v>0</v>
      </c>
      <c r="P21" s="151">
        <f>SUM(L21:O21)</f>
        <v>19</v>
      </c>
    </row>
    <row r="22" spans="1:18" ht="20.100000000000001" customHeight="1" x14ac:dyDescent="0.2">
      <c r="A22" s="153" t="s">
        <v>16</v>
      </c>
      <c r="B22" s="151">
        <v>0</v>
      </c>
      <c r="C22" s="151">
        <v>0</v>
      </c>
      <c r="D22" s="151">
        <v>0</v>
      </c>
      <c r="E22" s="151">
        <v>1</v>
      </c>
      <c r="F22" s="151">
        <f>SUM(B22:E22)</f>
        <v>1</v>
      </c>
      <c r="G22" s="151">
        <v>0</v>
      </c>
      <c r="H22" s="151">
        <v>0</v>
      </c>
      <c r="I22" s="151">
        <v>1</v>
      </c>
      <c r="J22" s="151">
        <v>4</v>
      </c>
      <c r="K22" s="151">
        <f>SUM(G22:J22)</f>
        <v>5</v>
      </c>
      <c r="L22" s="151">
        <v>1</v>
      </c>
      <c r="M22" s="151">
        <v>0</v>
      </c>
      <c r="N22" s="184">
        <v>1</v>
      </c>
      <c r="O22" s="151">
        <v>0</v>
      </c>
      <c r="P22" s="151">
        <f>SUM(L22:O22)</f>
        <v>2</v>
      </c>
    </row>
    <row r="23" spans="1:18" ht="20.100000000000001" customHeight="1" x14ac:dyDescent="0.2">
      <c r="A23" s="153" t="s">
        <v>17</v>
      </c>
      <c r="B23" s="151">
        <v>53</v>
      </c>
      <c r="C23" s="151">
        <v>9</v>
      </c>
      <c r="D23" s="151">
        <v>14</v>
      </c>
      <c r="E23" s="151">
        <v>83</v>
      </c>
      <c r="F23" s="151">
        <f>SUM(B23:E23)</f>
        <v>159</v>
      </c>
      <c r="G23" s="151">
        <v>17</v>
      </c>
      <c r="H23" s="151">
        <v>7</v>
      </c>
      <c r="I23" s="151">
        <v>52</v>
      </c>
      <c r="J23" s="151">
        <v>63</v>
      </c>
      <c r="K23" s="151">
        <f>SUM(G23:J23)</f>
        <v>139</v>
      </c>
      <c r="L23" s="151">
        <v>22</v>
      </c>
      <c r="M23" s="151">
        <v>15</v>
      </c>
      <c r="N23" s="151">
        <v>58</v>
      </c>
      <c r="O23" s="151">
        <v>19</v>
      </c>
      <c r="P23" s="151">
        <f>SUM(L23:O23)</f>
        <v>114</v>
      </c>
    </row>
    <row r="24" spans="1:18" ht="20.100000000000001" customHeight="1" x14ac:dyDescent="0.2">
      <c r="A24" s="15" t="s">
        <v>7</v>
      </c>
      <c r="B24" s="148">
        <f>SUM(B21:B23)</f>
        <v>53</v>
      </c>
      <c r="C24" s="148">
        <f>SUM(C21:C23)</f>
        <v>11</v>
      </c>
      <c r="D24" s="148">
        <f>SUM(D21:D23)</f>
        <v>14</v>
      </c>
      <c r="E24" s="148">
        <f>SUM(E21:E23)</f>
        <v>91</v>
      </c>
      <c r="F24" s="148">
        <f>SUM(B24:E24)</f>
        <v>169</v>
      </c>
      <c r="G24" s="148">
        <f>SUM(G21:G23)</f>
        <v>17</v>
      </c>
      <c r="H24" s="148">
        <f>SUM(H21:H23)</f>
        <v>7</v>
      </c>
      <c r="I24" s="148">
        <f>SUM(I21:I23)</f>
        <v>56</v>
      </c>
      <c r="J24" s="148">
        <f>SUM(J21:J23)</f>
        <v>76</v>
      </c>
      <c r="K24" s="148">
        <f>SUM(G24:J24)</f>
        <v>156</v>
      </c>
      <c r="L24" s="148">
        <f>SUM(L21:L23)</f>
        <v>28</v>
      </c>
      <c r="M24" s="148">
        <f>SUM(M21:M23)</f>
        <v>17</v>
      </c>
      <c r="N24" s="148">
        <f>SUM(N21:N23)</f>
        <v>71</v>
      </c>
      <c r="O24" s="186">
        <f>SUM(O21:O23)</f>
        <v>19</v>
      </c>
      <c r="P24" s="148">
        <f>SUM(P21:P23)</f>
        <v>135</v>
      </c>
    </row>
    <row r="25" spans="1:18" ht="113.25" customHeight="1" thickBot="1" x14ac:dyDescent="0.25">
      <c r="A25" s="295" t="s">
        <v>22</v>
      </c>
      <c r="B25" s="295"/>
      <c r="C25" s="295"/>
      <c r="D25" s="295"/>
      <c r="E25" s="149"/>
      <c r="F25" s="296" t="s">
        <v>23</v>
      </c>
      <c r="G25" s="296"/>
      <c r="H25" s="82"/>
      <c r="I25" s="250" t="s">
        <v>173</v>
      </c>
      <c r="J25" s="251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297" t="s">
        <v>24</v>
      </c>
      <c r="B26" s="297"/>
      <c r="C26" s="297"/>
      <c r="D26" s="88"/>
      <c r="E26" s="150" t="s">
        <v>25</v>
      </c>
      <c r="F26" s="89" t="s">
        <v>26</v>
      </c>
      <c r="G26" s="90" t="s">
        <v>27</v>
      </c>
      <c r="H26" s="37"/>
      <c r="I26" s="252"/>
      <c r="J26" s="252"/>
      <c r="K26" s="298">
        <v>19</v>
      </c>
      <c r="L26" s="91"/>
      <c r="M26" s="92">
        <v>3</v>
      </c>
      <c r="N26" s="299"/>
      <c r="O26" s="39"/>
      <c r="P26" s="93"/>
    </row>
    <row r="27" spans="1:18" ht="20.100000000000001" customHeight="1" thickTop="1" thickBot="1" x14ac:dyDescent="0.25">
      <c r="A27" s="297"/>
      <c r="B27" s="297"/>
      <c r="C27" s="297"/>
      <c r="D27" s="94"/>
      <c r="E27" s="95"/>
      <c r="F27" s="96"/>
      <c r="G27" s="96"/>
      <c r="H27" s="37"/>
      <c r="I27" s="252"/>
      <c r="J27" s="252"/>
      <c r="K27" s="298"/>
      <c r="L27" s="97"/>
      <c r="M27" s="98"/>
      <c r="N27" s="299"/>
      <c r="O27" s="39"/>
      <c r="P27" s="93"/>
    </row>
    <row r="28" spans="1:18" ht="20.100000000000001" customHeight="1" thickTop="1" thickBot="1" x14ac:dyDescent="0.25">
      <c r="A28" s="297"/>
      <c r="B28" s="297"/>
      <c r="C28" s="297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297"/>
      <c r="B29" s="297"/>
      <c r="C29" s="297"/>
      <c r="D29" s="94"/>
      <c r="E29" s="95"/>
      <c r="F29" s="99"/>
      <c r="G29" s="99"/>
      <c r="H29" s="37"/>
      <c r="I29" s="264" t="s">
        <v>174</v>
      </c>
      <c r="J29" s="264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297"/>
      <c r="B30" s="297"/>
      <c r="C30" s="297"/>
      <c r="D30" s="94"/>
      <c r="E30" s="95"/>
      <c r="F30" s="99"/>
      <c r="G30" s="99"/>
      <c r="H30" s="37"/>
      <c r="I30" s="265"/>
      <c r="J30" s="265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297"/>
      <c r="B31" s="297"/>
      <c r="C31" s="297"/>
      <c r="D31" s="94"/>
      <c r="E31" s="95"/>
      <c r="F31" s="99"/>
      <c r="G31" s="99"/>
      <c r="H31" s="37"/>
      <c r="I31" s="265"/>
      <c r="J31" s="265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297"/>
      <c r="B32" s="297"/>
      <c r="C32" s="297"/>
      <c r="D32" s="94"/>
      <c r="E32" s="95"/>
      <c r="F32" s="99"/>
      <c r="G32" s="99"/>
      <c r="H32" s="37"/>
      <c r="I32" s="265"/>
      <c r="J32" s="265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297"/>
      <c r="B33" s="297"/>
      <c r="C33" s="297"/>
      <c r="D33" s="94"/>
      <c r="E33" s="95"/>
      <c r="F33" s="99"/>
      <c r="G33" s="99"/>
      <c r="H33" s="37"/>
      <c r="I33" s="265"/>
      <c r="J33" s="265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297"/>
      <c r="B34" s="297"/>
      <c r="C34" s="297"/>
      <c r="D34" s="94"/>
      <c r="E34" s="95"/>
      <c r="F34" s="99"/>
      <c r="G34" s="99"/>
      <c r="H34" s="37"/>
      <c r="I34" s="265"/>
      <c r="J34" s="265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297"/>
      <c r="B35" s="297"/>
      <c r="C35" s="297"/>
      <c r="D35" s="94"/>
      <c r="E35" s="109"/>
      <c r="F35" s="99"/>
      <c r="G35" s="99"/>
      <c r="H35" s="37"/>
      <c r="I35" s="265"/>
      <c r="J35" s="265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297"/>
      <c r="B36" s="297"/>
      <c r="C36" s="297"/>
      <c r="D36" s="94"/>
      <c r="E36" s="110"/>
      <c r="F36" s="99"/>
      <c r="G36" s="99"/>
      <c r="H36" s="37"/>
      <c r="I36" s="265"/>
      <c r="J36" s="265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297"/>
      <c r="B37" s="297"/>
      <c r="C37" s="297"/>
      <c r="D37" s="111" t="s">
        <v>7</v>
      </c>
      <c r="E37" s="112">
        <f>SUM(E27:E36)</f>
        <v>0</v>
      </c>
      <c r="F37" s="112">
        <f>SUM(F27:F36)</f>
        <v>0</v>
      </c>
      <c r="G37" s="112">
        <f>SUM(G27:G36)</f>
        <v>0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R38"/>
  <sheetViews>
    <sheetView view="pageBreakPreview" zoomScaleNormal="100" zoomScaleSheetLayoutView="100" workbookViewId="0">
      <selection activeCell="I3" sqref="I3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69" t="s">
        <v>109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</row>
    <row r="2" spans="1:16" ht="29.25" customHeight="1" x14ac:dyDescent="0.2">
      <c r="A2" s="269" t="s">
        <v>166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</row>
    <row r="3" spans="1:16" ht="22.5" customHeight="1" x14ac:dyDescent="0.2">
      <c r="A3" s="2"/>
      <c r="B3" s="289" t="s">
        <v>0</v>
      </c>
      <c r="C3" s="289"/>
      <c r="D3" s="3"/>
      <c r="E3" s="3"/>
      <c r="F3" s="3"/>
      <c r="G3" s="3"/>
      <c r="H3" s="76" t="s">
        <v>1</v>
      </c>
      <c r="I3" s="117">
        <v>11</v>
      </c>
      <c r="J3" s="6"/>
      <c r="K3" s="4" t="s">
        <v>2</v>
      </c>
      <c r="L3" s="141">
        <v>7</v>
      </c>
      <c r="M3" s="2"/>
      <c r="N3" s="2"/>
      <c r="O3" s="2"/>
      <c r="P3" s="2"/>
    </row>
    <row r="4" spans="1:16" ht="51" customHeight="1" x14ac:dyDescent="0.2">
      <c r="A4" s="2"/>
      <c r="B4" s="272" t="s">
        <v>167</v>
      </c>
      <c r="C4" s="272"/>
      <c r="D4" s="272"/>
      <c r="E4" s="272"/>
      <c r="F4" s="227" t="s">
        <v>168</v>
      </c>
      <c r="G4" s="273" t="s">
        <v>169</v>
      </c>
      <c r="H4" s="274"/>
      <c r="I4" s="274"/>
      <c r="J4" s="274"/>
      <c r="K4" s="272" t="s">
        <v>170</v>
      </c>
      <c r="L4" s="272"/>
      <c r="M4" s="272"/>
      <c r="N4" s="272"/>
    </row>
    <row r="5" spans="1:16" ht="44.25" customHeight="1" x14ac:dyDescent="0.2">
      <c r="A5" s="9" t="s">
        <v>3</v>
      </c>
      <c r="B5" s="78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56" t="s">
        <v>14</v>
      </c>
      <c r="N5" s="156" t="s">
        <v>7</v>
      </c>
    </row>
    <row r="6" spans="1:16" ht="20.100000000000001" customHeight="1" x14ac:dyDescent="0.2">
      <c r="A6" s="153" t="s">
        <v>15</v>
      </c>
      <c r="B6" s="153">
        <v>99</v>
      </c>
      <c r="C6" s="153">
        <v>127</v>
      </c>
      <c r="D6" s="239">
        <v>45</v>
      </c>
      <c r="E6" s="153">
        <f>B6+C6+D6</f>
        <v>271</v>
      </c>
      <c r="F6" s="153">
        <v>18</v>
      </c>
      <c r="G6" s="153">
        <v>13</v>
      </c>
      <c r="H6" s="153">
        <v>1</v>
      </c>
      <c r="I6" s="153">
        <v>0</v>
      </c>
      <c r="J6" s="153">
        <f>SUM(G6:I6)</f>
        <v>14</v>
      </c>
      <c r="K6" s="153">
        <v>104</v>
      </c>
      <c r="L6" s="153">
        <v>117</v>
      </c>
      <c r="M6" s="151">
        <v>54</v>
      </c>
      <c r="N6" s="151">
        <f>SUM(K6:M6)</f>
        <v>275</v>
      </c>
      <c r="O6" s="1">
        <f>E6+F6-J6-N6</f>
        <v>0</v>
      </c>
    </row>
    <row r="7" spans="1:16" ht="20.100000000000001" customHeight="1" x14ac:dyDescent="0.2">
      <c r="A7" s="153" t="s">
        <v>16</v>
      </c>
      <c r="B7" s="153">
        <v>6</v>
      </c>
      <c r="C7" s="153">
        <v>13</v>
      </c>
      <c r="D7" s="239">
        <v>3</v>
      </c>
      <c r="E7" s="153">
        <f>B7+C7+D7</f>
        <v>22</v>
      </c>
      <c r="F7" s="153">
        <v>1</v>
      </c>
      <c r="G7" s="153">
        <v>0</v>
      </c>
      <c r="H7" s="153">
        <v>0</v>
      </c>
      <c r="I7" s="153">
        <v>0</v>
      </c>
      <c r="J7" s="153">
        <f>SUM(G7:I7)</f>
        <v>0</v>
      </c>
      <c r="K7" s="153">
        <v>5</v>
      </c>
      <c r="L7" s="153">
        <v>13</v>
      </c>
      <c r="M7" s="151">
        <v>5</v>
      </c>
      <c r="N7" s="148">
        <f>SUM(K7:M7)</f>
        <v>23</v>
      </c>
      <c r="O7" s="1">
        <f t="shared" ref="O7:O9" si="0">E7+F7-J7-N7</f>
        <v>0</v>
      </c>
    </row>
    <row r="8" spans="1:16" ht="20.100000000000001" customHeight="1" x14ac:dyDescent="0.2">
      <c r="A8" s="153" t="s">
        <v>17</v>
      </c>
      <c r="B8" s="153">
        <v>255</v>
      </c>
      <c r="C8" s="153">
        <v>486</v>
      </c>
      <c r="D8" s="120">
        <v>319</v>
      </c>
      <c r="E8" s="153">
        <f>B8+C8+D8</f>
        <v>1060</v>
      </c>
      <c r="F8" s="153">
        <v>104</v>
      </c>
      <c r="G8" s="153">
        <v>141</v>
      </c>
      <c r="H8" s="153">
        <v>4</v>
      </c>
      <c r="I8" s="153">
        <v>0</v>
      </c>
      <c r="J8" s="153">
        <f>SUM(G8:I8)</f>
        <v>145</v>
      </c>
      <c r="K8" s="153">
        <v>301</v>
      </c>
      <c r="L8" s="153">
        <v>400</v>
      </c>
      <c r="M8" s="120">
        <v>318</v>
      </c>
      <c r="N8" s="144">
        <f>SUM(K8:M8)</f>
        <v>1019</v>
      </c>
      <c r="O8" s="1">
        <f t="shared" si="0"/>
        <v>0</v>
      </c>
    </row>
    <row r="9" spans="1:16" ht="20.100000000000001" customHeight="1" x14ac:dyDescent="0.2">
      <c r="A9" s="15" t="s">
        <v>7</v>
      </c>
      <c r="B9" s="148">
        <f>SUM(B6:B8)</f>
        <v>360</v>
      </c>
      <c r="C9" s="148">
        <f>SUM(C6:C8)</f>
        <v>626</v>
      </c>
      <c r="D9" s="148">
        <f>SUM(D6:D8)</f>
        <v>367</v>
      </c>
      <c r="E9" s="153">
        <f>B9+C9+D9</f>
        <v>1353</v>
      </c>
      <c r="F9" s="15">
        <f>SUM(F6:F8)</f>
        <v>123</v>
      </c>
      <c r="G9" s="15">
        <f>SUM(G6:G8)</f>
        <v>154</v>
      </c>
      <c r="H9" s="15">
        <f>SUM(H6:H8)</f>
        <v>5</v>
      </c>
      <c r="I9" s="15">
        <f>SUM(I6:I8)</f>
        <v>0</v>
      </c>
      <c r="J9" s="153">
        <f>SUM(G9:I9)</f>
        <v>159</v>
      </c>
      <c r="K9" s="15">
        <f>SUM(K6:K8)</f>
        <v>410</v>
      </c>
      <c r="L9" s="15">
        <f>SUM(L6:L8)</f>
        <v>530</v>
      </c>
      <c r="M9" s="15">
        <f>SUM(M6:M8)</f>
        <v>377</v>
      </c>
      <c r="N9" s="144">
        <f>SUM(N6:N8)</f>
        <v>1317</v>
      </c>
      <c r="O9" s="1">
        <f t="shared" si="0"/>
        <v>0</v>
      </c>
    </row>
    <row r="10" spans="1:16" ht="20.25" customHeight="1" x14ac:dyDescent="0.2">
      <c r="A10" s="290" t="s">
        <v>18</v>
      </c>
      <c r="B10" s="290"/>
      <c r="C10" s="290"/>
      <c r="D10" s="290"/>
      <c r="E10" s="290"/>
      <c r="F10" s="290"/>
      <c r="G10" s="290"/>
      <c r="H10" s="290"/>
      <c r="I10" s="290"/>
      <c r="J10" s="290"/>
      <c r="K10" s="290"/>
      <c r="L10" s="290"/>
      <c r="M10" s="290"/>
      <c r="N10" s="291"/>
      <c r="O10" s="290"/>
      <c r="P10" s="290"/>
    </row>
    <row r="11" spans="1:16" ht="24.75" customHeight="1" x14ac:dyDescent="0.2">
      <c r="A11" s="276" t="s">
        <v>171</v>
      </c>
      <c r="B11" s="276"/>
      <c r="C11" s="276"/>
      <c r="D11" s="276"/>
      <c r="E11" s="276"/>
      <c r="F11" s="276"/>
      <c r="G11" s="276"/>
      <c r="H11" s="276"/>
      <c r="I11" s="276"/>
      <c r="J11" s="276"/>
      <c r="K11" s="276"/>
      <c r="L11" s="276"/>
      <c r="M11" s="276"/>
      <c r="N11" s="276"/>
      <c r="O11" s="276"/>
      <c r="P11" s="276"/>
    </row>
    <row r="12" spans="1:16" ht="24" customHeight="1" x14ac:dyDescent="0.2">
      <c r="A12" s="80"/>
      <c r="B12" s="292" t="s">
        <v>19</v>
      </c>
      <c r="C12" s="292"/>
      <c r="D12" s="292"/>
      <c r="E12" s="292"/>
      <c r="F12" s="292"/>
      <c r="G12" s="292" t="s">
        <v>20</v>
      </c>
      <c r="H12" s="292"/>
      <c r="I12" s="292"/>
      <c r="J12" s="292"/>
      <c r="K12" s="292"/>
      <c r="L12" s="292" t="s">
        <v>21</v>
      </c>
      <c r="M12" s="292"/>
      <c r="N12" s="292"/>
      <c r="O12" s="292"/>
      <c r="P12" s="292"/>
    </row>
    <row r="13" spans="1:16" ht="18.95" customHeight="1" x14ac:dyDescent="0.2">
      <c r="A13" s="81" t="s">
        <v>3</v>
      </c>
      <c r="B13" s="227" t="s">
        <v>175</v>
      </c>
      <c r="C13" s="118">
        <v>2021</v>
      </c>
      <c r="D13" s="118">
        <v>2022</v>
      </c>
      <c r="E13" s="118">
        <v>2023</v>
      </c>
      <c r="F13" s="151" t="s">
        <v>7</v>
      </c>
      <c r="G13" s="227" t="s">
        <v>175</v>
      </c>
      <c r="H13" s="118">
        <v>2021</v>
      </c>
      <c r="I13" s="118">
        <v>2022</v>
      </c>
      <c r="J13" s="118">
        <v>2023</v>
      </c>
      <c r="K13" s="151" t="s">
        <v>7</v>
      </c>
      <c r="L13" s="227" t="s">
        <v>175</v>
      </c>
      <c r="M13" s="118">
        <v>2021</v>
      </c>
      <c r="N13" s="118">
        <v>2022</v>
      </c>
      <c r="O13" s="118">
        <v>2023</v>
      </c>
      <c r="P13" s="151" t="s">
        <v>7</v>
      </c>
    </row>
    <row r="14" spans="1:16" ht="20.100000000000001" customHeight="1" x14ac:dyDescent="0.2">
      <c r="A14" s="19" t="s">
        <v>15</v>
      </c>
      <c r="B14" s="20">
        <v>10</v>
      </c>
      <c r="C14" s="77">
        <v>1</v>
      </c>
      <c r="D14" s="77">
        <v>61</v>
      </c>
      <c r="E14" s="65">
        <v>27</v>
      </c>
      <c r="F14" s="151">
        <f>SUM(B14:E14)</f>
        <v>99</v>
      </c>
      <c r="G14" s="21">
        <v>35</v>
      </c>
      <c r="H14" s="20">
        <v>73</v>
      </c>
      <c r="I14" s="5">
        <v>5</v>
      </c>
      <c r="J14" s="5">
        <v>14</v>
      </c>
      <c r="K14" s="155">
        <f>SUM(G14:J14)</f>
        <v>127</v>
      </c>
      <c r="L14" s="20">
        <v>23</v>
      </c>
      <c r="M14" s="5">
        <v>6</v>
      </c>
      <c r="N14" s="5">
        <v>16</v>
      </c>
      <c r="O14" s="67">
        <v>0</v>
      </c>
      <c r="P14" s="77">
        <f>SUM(L14:O14)</f>
        <v>45</v>
      </c>
    </row>
    <row r="15" spans="1:16" ht="20.100000000000001" customHeight="1" x14ac:dyDescent="0.2">
      <c r="A15" s="152" t="s">
        <v>16</v>
      </c>
      <c r="B15" s="23">
        <v>0</v>
      </c>
      <c r="C15" s="77">
        <v>0</v>
      </c>
      <c r="D15" s="77">
        <v>2</v>
      </c>
      <c r="E15" s="66">
        <v>4</v>
      </c>
      <c r="F15" s="151">
        <f>SUM(B15:E15)</f>
        <v>6</v>
      </c>
      <c r="G15" s="24">
        <v>4</v>
      </c>
      <c r="H15" s="23">
        <v>9</v>
      </c>
      <c r="I15" s="5">
        <v>0</v>
      </c>
      <c r="J15" s="5">
        <v>0</v>
      </c>
      <c r="K15" s="155">
        <f>SUM(G15:J15)</f>
        <v>13</v>
      </c>
      <c r="L15" s="23">
        <v>3</v>
      </c>
      <c r="M15" s="5">
        <v>0</v>
      </c>
      <c r="N15" s="5">
        <v>0</v>
      </c>
      <c r="O15" s="68">
        <v>0</v>
      </c>
      <c r="P15" s="77">
        <f>SUM(L15:O15)</f>
        <v>3</v>
      </c>
    </row>
    <row r="16" spans="1:16" ht="20.100000000000001" customHeight="1" x14ac:dyDescent="0.2">
      <c r="A16" s="152" t="s">
        <v>17</v>
      </c>
      <c r="B16" s="23">
        <v>55</v>
      </c>
      <c r="C16" s="77">
        <v>9</v>
      </c>
      <c r="D16" s="77">
        <f>176-55</f>
        <v>121</v>
      </c>
      <c r="E16" s="66">
        <f>125-55</f>
        <v>70</v>
      </c>
      <c r="F16" s="151">
        <f>SUM(B16:E16)</f>
        <v>255</v>
      </c>
      <c r="G16" s="24">
        <v>256</v>
      </c>
      <c r="H16" s="23">
        <v>116</v>
      </c>
      <c r="I16" s="5">
        <v>94</v>
      </c>
      <c r="J16" s="5">
        <v>20</v>
      </c>
      <c r="K16" s="155">
        <f>SUM(G16:J16)</f>
        <v>486</v>
      </c>
      <c r="L16" s="23">
        <v>269</v>
      </c>
      <c r="M16" s="5">
        <v>18</v>
      </c>
      <c r="N16" s="5">
        <v>28</v>
      </c>
      <c r="O16" s="68">
        <v>4</v>
      </c>
      <c r="P16" s="77">
        <f>SUM(L16:O16)</f>
        <v>319</v>
      </c>
    </row>
    <row r="17" spans="1:18" ht="20.100000000000001" customHeight="1" x14ac:dyDescent="0.2">
      <c r="A17" s="152" t="s">
        <v>7</v>
      </c>
      <c r="B17" s="23">
        <f>SUM(B14:B16)</f>
        <v>65</v>
      </c>
      <c r="C17" s="23">
        <f>SUM(C14:C16)</f>
        <v>10</v>
      </c>
      <c r="D17" s="23">
        <f>SUM(D14:D16)</f>
        <v>184</v>
      </c>
      <c r="E17" s="23">
        <f>SUM(E14:E16)</f>
        <v>101</v>
      </c>
      <c r="F17" s="151">
        <f>SUM(B17:E17)</f>
        <v>360</v>
      </c>
      <c r="G17" s="24">
        <f>SUM(G14:G16)</f>
        <v>295</v>
      </c>
      <c r="H17" s="24">
        <f>SUM(H14:H16)</f>
        <v>198</v>
      </c>
      <c r="I17" s="21">
        <f>SUM(I14:I16)</f>
        <v>99</v>
      </c>
      <c r="J17" s="21">
        <f>SUM(J14:J16)</f>
        <v>34</v>
      </c>
      <c r="K17" s="151">
        <f>SUM(G17:J17)</f>
        <v>626</v>
      </c>
      <c r="L17" s="24">
        <f>SUM(L14:L16)</f>
        <v>295</v>
      </c>
      <c r="M17" s="21">
        <f>SUM(M14:M16)</f>
        <v>24</v>
      </c>
      <c r="N17" s="21">
        <f>SUM(N14:N16)</f>
        <v>44</v>
      </c>
      <c r="O17" s="24">
        <f>SUM(O14:O16)</f>
        <v>4</v>
      </c>
      <c r="P17" s="77">
        <f>SUM(L17:O17)</f>
        <v>367</v>
      </c>
    </row>
    <row r="18" spans="1:18" ht="31.5" customHeight="1" x14ac:dyDescent="0.25">
      <c r="A18" s="266" t="s">
        <v>172</v>
      </c>
      <c r="B18" s="267"/>
      <c r="C18" s="268"/>
      <c r="D18" s="268"/>
      <c r="E18" s="267"/>
      <c r="F18" s="267"/>
      <c r="G18" s="267"/>
      <c r="H18" s="267"/>
      <c r="I18" s="267"/>
      <c r="J18" s="267"/>
      <c r="K18" s="267"/>
      <c r="L18" s="267"/>
      <c r="M18" s="267"/>
      <c r="N18" s="267"/>
      <c r="O18" s="267"/>
      <c r="P18" s="268"/>
    </row>
    <row r="19" spans="1:18" ht="36.75" customHeight="1" x14ac:dyDescent="0.2">
      <c r="A19" s="2"/>
      <c r="B19" s="244" t="s">
        <v>19</v>
      </c>
      <c r="C19" s="244"/>
      <c r="D19" s="244"/>
      <c r="E19" s="244"/>
      <c r="F19" s="244"/>
      <c r="G19" s="293" t="s">
        <v>20</v>
      </c>
      <c r="H19" s="293"/>
      <c r="I19" s="293"/>
      <c r="J19" s="293"/>
      <c r="K19" s="293"/>
      <c r="L19" s="294" t="s">
        <v>21</v>
      </c>
      <c r="M19" s="294"/>
      <c r="N19" s="294"/>
      <c r="O19" s="294"/>
      <c r="P19" s="294"/>
    </row>
    <row r="20" spans="1:18" ht="18.95" customHeight="1" x14ac:dyDescent="0.2">
      <c r="A20" s="9" t="s">
        <v>3</v>
      </c>
      <c r="B20" s="227" t="s">
        <v>175</v>
      </c>
      <c r="C20" s="118">
        <v>2021</v>
      </c>
      <c r="D20" s="118">
        <v>2022</v>
      </c>
      <c r="E20" s="118">
        <v>2023</v>
      </c>
      <c r="F20" s="151" t="s">
        <v>7</v>
      </c>
      <c r="G20" s="227" t="s">
        <v>175</v>
      </c>
      <c r="H20" s="118">
        <v>2021</v>
      </c>
      <c r="I20" s="118">
        <v>2022</v>
      </c>
      <c r="J20" s="118">
        <v>2023</v>
      </c>
      <c r="K20" s="151" t="s">
        <v>7</v>
      </c>
      <c r="L20" s="227" t="s">
        <v>175</v>
      </c>
      <c r="M20" s="118">
        <v>2021</v>
      </c>
      <c r="N20" s="118">
        <v>2022</v>
      </c>
      <c r="O20" s="118">
        <v>2023</v>
      </c>
      <c r="P20" s="151" t="s">
        <v>7</v>
      </c>
    </row>
    <row r="21" spans="1:18" ht="20.100000000000001" customHeight="1" x14ac:dyDescent="0.2">
      <c r="A21" s="153" t="s">
        <v>15</v>
      </c>
      <c r="B21" s="151">
        <v>0</v>
      </c>
      <c r="C21" s="151">
        <v>0</v>
      </c>
      <c r="D21" s="151">
        <v>75</v>
      </c>
      <c r="E21" s="151">
        <v>29</v>
      </c>
      <c r="F21" s="151">
        <f>SUM(B21:E21)</f>
        <v>104</v>
      </c>
      <c r="G21" s="151">
        <v>33</v>
      </c>
      <c r="H21" s="151">
        <v>58</v>
      </c>
      <c r="I21" s="151">
        <v>7</v>
      </c>
      <c r="J21" s="151">
        <v>19</v>
      </c>
      <c r="K21" s="151">
        <f>SUM(G21:J21)</f>
        <v>117</v>
      </c>
      <c r="L21" s="151">
        <v>17</v>
      </c>
      <c r="M21" s="151">
        <v>20</v>
      </c>
      <c r="N21" s="151">
        <v>14</v>
      </c>
      <c r="O21" s="151">
        <v>3</v>
      </c>
      <c r="P21" s="151">
        <f>SUM(L21:O21)</f>
        <v>54</v>
      </c>
    </row>
    <row r="22" spans="1:18" ht="20.100000000000001" customHeight="1" x14ac:dyDescent="0.2">
      <c r="A22" s="153" t="s">
        <v>16</v>
      </c>
      <c r="B22" s="151">
        <v>0</v>
      </c>
      <c r="C22" s="151">
        <v>0</v>
      </c>
      <c r="D22" s="151">
        <v>2</v>
      </c>
      <c r="E22" s="151">
        <v>3</v>
      </c>
      <c r="F22" s="151">
        <f>SUM(B22:E22)</f>
        <v>5</v>
      </c>
      <c r="G22" s="151">
        <v>3</v>
      </c>
      <c r="H22" s="151">
        <v>9</v>
      </c>
      <c r="I22" s="151">
        <v>0</v>
      </c>
      <c r="J22" s="151">
        <v>1</v>
      </c>
      <c r="K22" s="151">
        <f>SUM(G22:J22)</f>
        <v>13</v>
      </c>
      <c r="L22" s="151">
        <v>5</v>
      </c>
      <c r="M22" s="151">
        <v>0</v>
      </c>
      <c r="N22" s="184">
        <v>0</v>
      </c>
      <c r="O22" s="151">
        <v>0</v>
      </c>
      <c r="P22" s="151">
        <f>SUM(L22:O22)</f>
        <v>5</v>
      </c>
    </row>
    <row r="23" spans="1:18" ht="20.100000000000001" customHeight="1" x14ac:dyDescent="0.2">
      <c r="A23" s="153" t="s">
        <v>17</v>
      </c>
      <c r="B23" s="151">
        <v>51</v>
      </c>
      <c r="C23" s="151">
        <v>8</v>
      </c>
      <c r="D23" s="151">
        <v>105</v>
      </c>
      <c r="E23" s="151">
        <v>137</v>
      </c>
      <c r="F23" s="151">
        <f>SUM(B23:E23)</f>
        <v>301</v>
      </c>
      <c r="G23" s="151">
        <v>193</v>
      </c>
      <c r="H23" s="151">
        <v>97</v>
      </c>
      <c r="I23" s="151">
        <v>63</v>
      </c>
      <c r="J23" s="151">
        <v>47</v>
      </c>
      <c r="K23" s="151">
        <f>SUM(G23:J23)</f>
        <v>400</v>
      </c>
      <c r="L23" s="151">
        <v>238</v>
      </c>
      <c r="M23" s="151">
        <v>30</v>
      </c>
      <c r="N23" s="151">
        <v>43</v>
      </c>
      <c r="O23" s="151">
        <v>7</v>
      </c>
      <c r="P23" s="151">
        <f>SUM(L23:O23)</f>
        <v>318</v>
      </c>
    </row>
    <row r="24" spans="1:18" ht="20.100000000000001" customHeight="1" x14ac:dyDescent="0.2">
      <c r="A24" s="15" t="s">
        <v>7</v>
      </c>
      <c r="B24" s="148">
        <f>SUM(B21:B23)</f>
        <v>51</v>
      </c>
      <c r="C24" s="148">
        <f>SUM(C21:C23)</f>
        <v>8</v>
      </c>
      <c r="D24" s="148">
        <f>SUM(D21:D23)</f>
        <v>182</v>
      </c>
      <c r="E24" s="148">
        <f>SUM(E21:E23)</f>
        <v>169</v>
      </c>
      <c r="F24" s="148">
        <f>SUM(B24:E24)</f>
        <v>410</v>
      </c>
      <c r="G24" s="148">
        <f>SUM(G21:G23)</f>
        <v>229</v>
      </c>
      <c r="H24" s="148">
        <f>SUM(H21:H23)</f>
        <v>164</v>
      </c>
      <c r="I24" s="148">
        <f>SUM(I21:I23)</f>
        <v>70</v>
      </c>
      <c r="J24" s="148">
        <f>SUM(J21:J23)</f>
        <v>67</v>
      </c>
      <c r="K24" s="148">
        <f>SUM(G24:J24)</f>
        <v>530</v>
      </c>
      <c r="L24" s="148">
        <f>SUM(L21:L23)</f>
        <v>260</v>
      </c>
      <c r="M24" s="148">
        <f>SUM(M21:M23)</f>
        <v>50</v>
      </c>
      <c r="N24" s="148">
        <f>SUM(N21:N23)</f>
        <v>57</v>
      </c>
      <c r="O24" s="186">
        <f>SUM(O21:O23)</f>
        <v>10</v>
      </c>
      <c r="P24" s="148">
        <f>SUM(P21:P23)</f>
        <v>377</v>
      </c>
    </row>
    <row r="25" spans="1:18" ht="113.25" customHeight="1" thickBot="1" x14ac:dyDescent="0.25">
      <c r="A25" s="295" t="s">
        <v>22</v>
      </c>
      <c r="B25" s="295"/>
      <c r="C25" s="295"/>
      <c r="D25" s="295"/>
      <c r="E25" s="149"/>
      <c r="F25" s="296" t="s">
        <v>23</v>
      </c>
      <c r="G25" s="296"/>
      <c r="H25" s="82"/>
      <c r="I25" s="250" t="s">
        <v>173</v>
      </c>
      <c r="J25" s="251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297" t="s">
        <v>24</v>
      </c>
      <c r="B26" s="297"/>
      <c r="C26" s="297"/>
      <c r="D26" s="88"/>
      <c r="E26" s="150" t="s">
        <v>25</v>
      </c>
      <c r="F26" s="89" t="s">
        <v>26</v>
      </c>
      <c r="G26" s="90" t="s">
        <v>27</v>
      </c>
      <c r="H26" s="37"/>
      <c r="I26" s="252"/>
      <c r="J26" s="252"/>
      <c r="K26" s="298">
        <v>29</v>
      </c>
      <c r="L26" s="91"/>
      <c r="M26" s="92">
        <v>0</v>
      </c>
      <c r="N26" s="299"/>
      <c r="O26" s="39"/>
      <c r="P26" s="93"/>
    </row>
    <row r="27" spans="1:18" ht="20.100000000000001" customHeight="1" thickTop="1" thickBot="1" x14ac:dyDescent="0.25">
      <c r="A27" s="297"/>
      <c r="B27" s="297"/>
      <c r="C27" s="297"/>
      <c r="D27" s="94"/>
      <c r="E27" s="95"/>
      <c r="F27" s="96"/>
      <c r="G27" s="96"/>
      <c r="H27" s="37"/>
      <c r="I27" s="252"/>
      <c r="J27" s="252"/>
      <c r="K27" s="298"/>
      <c r="L27" s="97"/>
      <c r="M27" s="98"/>
      <c r="N27" s="299"/>
      <c r="O27" s="39"/>
      <c r="P27" s="93"/>
    </row>
    <row r="28" spans="1:18" ht="20.100000000000001" customHeight="1" thickTop="1" thickBot="1" x14ac:dyDescent="0.25">
      <c r="A28" s="297"/>
      <c r="B28" s="297"/>
      <c r="C28" s="297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297"/>
      <c r="B29" s="297"/>
      <c r="C29" s="297"/>
      <c r="D29" s="94"/>
      <c r="E29" s="95"/>
      <c r="F29" s="99"/>
      <c r="G29" s="99"/>
      <c r="H29" s="37"/>
      <c r="I29" s="264" t="s">
        <v>174</v>
      </c>
      <c r="J29" s="264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297"/>
      <c r="B30" s="297"/>
      <c r="C30" s="297"/>
      <c r="D30" s="94"/>
      <c r="E30" s="95"/>
      <c r="F30" s="99"/>
      <c r="G30" s="99"/>
      <c r="H30" s="37"/>
      <c r="I30" s="265"/>
      <c r="J30" s="265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297"/>
      <c r="B31" s="297"/>
      <c r="C31" s="297"/>
      <c r="D31" s="94"/>
      <c r="E31" s="95"/>
      <c r="F31" s="99"/>
      <c r="G31" s="99"/>
      <c r="H31" s="37"/>
      <c r="I31" s="265"/>
      <c r="J31" s="265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297"/>
      <c r="B32" s="297"/>
      <c r="C32" s="297"/>
      <c r="D32" s="94"/>
      <c r="E32" s="95"/>
      <c r="F32" s="99"/>
      <c r="G32" s="99"/>
      <c r="H32" s="37"/>
      <c r="I32" s="265"/>
      <c r="J32" s="265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297"/>
      <c r="B33" s="297"/>
      <c r="C33" s="297"/>
      <c r="D33" s="94"/>
      <c r="E33" s="95"/>
      <c r="F33" s="99"/>
      <c r="G33" s="99"/>
      <c r="H33" s="37"/>
      <c r="I33" s="265"/>
      <c r="J33" s="265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297"/>
      <c r="B34" s="297"/>
      <c r="C34" s="297"/>
      <c r="D34" s="94"/>
      <c r="E34" s="95"/>
      <c r="F34" s="99"/>
      <c r="G34" s="99"/>
      <c r="H34" s="37"/>
      <c r="I34" s="265"/>
      <c r="J34" s="265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297"/>
      <c r="B35" s="297"/>
      <c r="C35" s="297"/>
      <c r="D35" s="94"/>
      <c r="E35" s="109"/>
      <c r="F35" s="99"/>
      <c r="G35" s="99"/>
      <c r="H35" s="37"/>
      <c r="I35" s="265"/>
      <c r="J35" s="265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297"/>
      <c r="B36" s="297"/>
      <c r="C36" s="297"/>
      <c r="D36" s="94"/>
      <c r="E36" s="110"/>
      <c r="F36" s="99"/>
      <c r="G36" s="99"/>
      <c r="H36" s="37"/>
      <c r="I36" s="265"/>
      <c r="J36" s="265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297"/>
      <c r="B37" s="297"/>
      <c r="C37" s="297"/>
      <c r="D37" s="111" t="s">
        <v>7</v>
      </c>
      <c r="E37" s="112">
        <f>SUM(E27:E36)</f>
        <v>0</v>
      </c>
      <c r="F37" s="112">
        <f>SUM(F27:F36)</f>
        <v>0</v>
      </c>
      <c r="G37" s="112">
        <f>SUM(G27:G36)</f>
        <v>0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57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FF0000"/>
  </sheetPr>
  <dimension ref="A1:R38"/>
  <sheetViews>
    <sheetView view="pageBreakPreview" zoomScaleNormal="100" zoomScaleSheetLayoutView="100" workbookViewId="0">
      <selection activeCell="I29" sqref="I29:J36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69" t="s">
        <v>65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</row>
    <row r="2" spans="1:16" ht="29.25" customHeight="1" x14ac:dyDescent="0.2">
      <c r="A2" s="269" t="s">
        <v>166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</row>
    <row r="3" spans="1:16" ht="22.5" customHeight="1" x14ac:dyDescent="0.2">
      <c r="A3" s="2"/>
      <c r="B3" s="270" t="s">
        <v>0</v>
      </c>
      <c r="C3" s="271"/>
      <c r="D3" s="3"/>
      <c r="E3" s="3"/>
      <c r="F3" s="3"/>
      <c r="G3" s="3"/>
      <c r="H3" s="4" t="s">
        <v>1</v>
      </c>
      <c r="I3" s="75">
        <f>'Δ. ΠΡΩΤ.ΑΓΡΙΝΙΟΥ'!I3+'Δ. ΠΡΩΤ.ΑΘΗΝΩΝ'!I3+'Δ. ΠΡΩΤ.ΑΛΕΞΑΝΔΡΟΥΠΟΛΗΣ'!I3+'Δ. ΠΡΩΤ.ΒΕΡΟΙΑΣ'!I3+'Δ. ΠΡΩΤ.ΒΟΛΟΥ'!I3+'Δ. ΠΡΩΤ.ΗΡΑΚΛΕΙΟΥ'!I3+'Δ. ΠΡΩΤ.ΘΕΣΣΑΛΟΝΙΚΗΣ'!I3+'Δ. ΠΡΩΤ.ΙΩΑΝΝΙΝΩΝ'!I3+'Δ. ΠΡΩΤ.ΚΑΒΑΛΑΣ'!I3+'Δ. ΠΡΩΤ.ΚΑΛΑΜΑΤΑΣ'!I3+'Δ. ΠΡΩΤ.ΚΕΡΚΥΡΑΣ'!I3+'Δ. ΠΡΩΤ.ΚΟΖΑΝΗΣ'!I3+'Δ. ΠΡΩΤ.ΚΟΜΟΤΗΝΗΣ'!I3+'Δ. ΠΡΩΤ.ΚΟΡΙΝΘΟΥ'!I3+'Δ. ΠΡΩΤ.ΛΑΜΙΑΣ'!I3+'Δ. ΠΡΩΤ.ΛΑΡΙΣΑΣ'!I3+'Δ. ΠΡΩΤ.ΛΙΒΑΔΕΙΑΣ'!I3+'Δ. ΠΡΩΤ.ΜΕΣΟΛΟΓΓΙΟΥ'!I3+'Δ. ΠΡΩΤ.ΜΥΤΙΛΗΝΗΣ'!I3+'Δ. ΠΡΩΤ.ΝΑΥΠΛΙΟΥ'!I3+'Δ. ΠΡΩΤ.ΠΑΤΡΩΝ'!I3+'Δ. ΠΡΩΤ.ΠΕΙΡΑΙΩΣ'!I3+'Δ. ΠΡΩΤ.ΠΥΡΓΟΥ'!I3+'Δ. ΠΡΩΤ.ΡΟΔΟΥ'!I3+'Δ. ΠΡΩΤ.ΣΕΡΡΩΝ'!I3+'Δ. ΠΡΩΤ.ΣΥΡΟΥ'!I3+'Δ. ΠΡΩΤ.ΤΡΙΚΑΛΩΝ'!I3+'Δ. ΠΡΩΤ.ΤΡΙΠΟΛΗΣ'!I3+'Δ. ΠΡΩΤ.ΧΑΛΚΙΔΟΣ'!I3+'Δ. ΠΡΩΤ.ΧΑΝΙΩΝ'!I3</f>
        <v>622</v>
      </c>
      <c r="J3" s="6"/>
      <c r="K3" s="7" t="s">
        <v>2</v>
      </c>
      <c r="L3" s="75">
        <f>'Δ. ΠΡΩΤ.ΑΓΡΙΝΙΟΥ'!L3+'Δ. ΠΡΩΤ.ΑΘΗΝΩΝ'!L3+'Δ. ΠΡΩΤ.ΑΛΕΞΑΝΔΡΟΥΠΟΛΗΣ'!L3+'Δ. ΠΡΩΤ.ΒΕΡΟΙΑΣ'!L3+'Δ. ΠΡΩΤ.ΒΟΛΟΥ'!L3+'Δ. ΠΡΩΤ.ΗΡΑΚΛΕΙΟΥ'!L3+'Δ. ΠΡΩΤ.ΘΕΣΣΑΛΟΝΙΚΗΣ'!L3+'Δ. ΠΡΩΤ.ΙΩΑΝΝΙΝΩΝ'!L3+'Δ. ΠΡΩΤ.ΚΑΒΑΛΑΣ'!L3+'Δ. ΠΡΩΤ.ΚΑΛΑΜΑΤΑΣ'!L3+'Δ. ΠΡΩΤ.ΚΕΡΚΥΡΑΣ'!L3+'Δ. ΠΡΩΤ.ΚΟΖΑΝΗΣ'!L3+'Δ. ΠΡΩΤ.ΚΟΜΟΤΗΝΗΣ'!L3+'Δ. ΠΡΩΤ.ΚΟΡΙΝΘΟΥ'!L3+'Δ. ΠΡΩΤ.ΛΑΜΙΑΣ'!L3+'Δ. ΠΡΩΤ.ΛΑΡΙΣΑΣ'!L3+'Δ. ΠΡΩΤ.ΛΙΒΑΔΕΙΑΣ'!L3+'Δ. ΠΡΩΤ.ΜΕΣΟΛΟΓΓΙΟΥ'!L3+'Δ. ΠΡΩΤ.ΜΥΤΙΛΗΝΗΣ'!L3+'Δ. ΠΡΩΤ.ΝΑΥΠΛΙΟΥ'!L3+'Δ. ΠΡΩΤ.ΠΑΤΡΩΝ'!L3+'Δ. ΠΡΩΤ.ΠΕΙΡΑΙΩΣ'!L3+'Δ. ΠΡΩΤ.ΠΥΡΓΟΥ'!L3+'Δ. ΠΡΩΤ.ΡΟΔΟΥ'!L3+'Δ. ΠΡΩΤ.ΣΕΡΡΩΝ'!L3+'Δ. ΠΡΩΤ.ΣΥΡΟΥ'!L3+'Δ. ΠΡΩΤ.ΤΡΙΚΑΛΩΝ'!L3+'Δ. ΠΡΩΤ.ΤΡΙΠΟΛΗΣ'!L3+'Δ. ΠΡΩΤ.ΧΑΛΚΙΔΟΣ'!L3+'Δ. ΠΡΩΤ.ΧΑΝΙΩΝ'!L3</f>
        <v>425</v>
      </c>
      <c r="M3" s="2"/>
      <c r="N3" s="2"/>
      <c r="O3" s="2"/>
      <c r="P3" s="2"/>
    </row>
    <row r="4" spans="1:16" ht="51" customHeight="1" x14ac:dyDescent="0.2">
      <c r="A4" s="2"/>
      <c r="B4" s="272" t="s">
        <v>167</v>
      </c>
      <c r="C4" s="272"/>
      <c r="D4" s="272"/>
      <c r="E4" s="272"/>
      <c r="F4" s="227" t="s">
        <v>168</v>
      </c>
      <c r="G4" s="273" t="s">
        <v>169</v>
      </c>
      <c r="H4" s="274"/>
      <c r="I4" s="274"/>
      <c r="J4" s="274"/>
      <c r="K4" s="272" t="s">
        <v>170</v>
      </c>
      <c r="L4" s="272"/>
      <c r="M4" s="272"/>
      <c r="N4" s="272"/>
    </row>
    <row r="5" spans="1:16" ht="44.25" customHeight="1" x14ac:dyDescent="0.2">
      <c r="A5" s="9" t="s">
        <v>3</v>
      </c>
      <c r="B5" s="10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2" t="s">
        <v>10</v>
      </c>
      <c r="I5" s="13" t="s">
        <v>11</v>
      </c>
      <c r="J5" s="12" t="s">
        <v>7</v>
      </c>
      <c r="K5" s="11" t="s">
        <v>12</v>
      </c>
      <c r="L5" s="11" t="s">
        <v>13</v>
      </c>
      <c r="M5" s="14" t="s">
        <v>14</v>
      </c>
      <c r="N5" s="14" t="s">
        <v>7</v>
      </c>
    </row>
    <row r="6" spans="1:16" ht="20.100000000000001" customHeight="1" x14ac:dyDescent="0.2">
      <c r="A6" s="12" t="s">
        <v>15</v>
      </c>
      <c r="B6" s="8">
        <f>'Δ. ΠΡΩΤ.ΑΓΡΙΝΙΟΥ'!B6+'Δ. ΠΡΩΤ.ΑΘΗΝΩΝ'!B6+'Δ. ΠΡΩΤ.ΑΛΕΞΑΝΔΡΟΥΠΟΛΗΣ'!B6+'Δ. ΠΡΩΤ.ΒΕΡΟΙΑΣ'!B6+'Δ. ΠΡΩΤ.ΒΟΛΟΥ'!B6+'Δ. ΠΡΩΤ.ΗΡΑΚΛΕΙΟΥ'!B6+'Δ. ΠΡΩΤ.ΘΕΣΣΑΛΟΝΙΚΗΣ'!B6+'Δ. ΠΡΩΤ.ΙΩΑΝΝΙΝΩΝ'!B6+'Δ. ΠΡΩΤ.ΚΑΒΑΛΑΣ'!B6+'Δ. ΠΡΩΤ.ΚΑΛΑΜΑΤΑΣ'!B6+'Δ. ΠΡΩΤ.ΚΕΡΚΥΡΑΣ'!B6+'Δ. ΠΡΩΤ.ΚΟΖΑΝΗΣ'!B6+'Δ. ΠΡΩΤ.ΚΟΜΟΤΗΝΗΣ'!B6+'Δ. ΠΡΩΤ.ΚΟΡΙΝΘΟΥ'!B6+'Δ. ΠΡΩΤ.ΛΑΜΙΑΣ'!B6+'Δ. ΠΡΩΤ.ΛΑΡΙΣΑΣ'!B6+'Δ. ΠΡΩΤ.ΛΙΒΑΔΕΙΑΣ'!B6+'Δ. ΠΡΩΤ.ΜΕΣΟΛΟΓΓΙΟΥ'!B6+'Δ. ΠΡΩΤ.ΜΥΤΙΛΗΝΗΣ'!B6+'Δ. ΠΡΩΤ.ΝΑΥΠΛΙΟΥ'!B6+'Δ. ΠΡΩΤ.ΠΑΤΡΩΝ'!B6+'Δ. ΠΡΩΤ.ΠΕΙΡΑΙΩΣ'!B6+'Δ. ΠΡΩΤ.ΠΥΡΓΟΥ'!B6+'Δ. ΠΡΩΤ.ΡΟΔΟΥ'!B6+'Δ. ΠΡΩΤ.ΣΕΡΡΩΝ'!B6+'Δ. ΠΡΩΤ.ΣΥΡΟΥ'!B6+'Δ. ΠΡΩΤ.ΤΡΙΚΑΛΩΝ'!B6+'Δ. ΠΡΩΤ.ΤΡΙΠΟΛΗΣ'!B6+'Δ. ΠΡΩΤ.ΧΑΛΚΙΔΟΣ'!B6+'Δ. ΠΡΩΤ.ΧΑΝΙΩΝ'!B6</f>
        <v>4373</v>
      </c>
      <c r="C6" s="188">
        <f>'Δ. ΠΡΩΤ.ΑΓΡΙΝΙΟΥ'!C6+'Δ. ΠΡΩΤ.ΑΘΗΝΩΝ'!C6+'Δ. ΠΡΩΤ.ΑΛΕΞΑΝΔΡΟΥΠΟΛΗΣ'!C6+'Δ. ΠΡΩΤ.ΒΕΡΟΙΑΣ'!C6+'Δ. ΠΡΩΤ.ΒΟΛΟΥ'!C6+'Δ. ΠΡΩΤ.ΗΡΑΚΛΕΙΟΥ'!C6+'Δ. ΠΡΩΤ.ΘΕΣΣΑΛΟΝΙΚΗΣ'!C6+'Δ. ΠΡΩΤ.ΙΩΑΝΝΙΝΩΝ'!C6+'Δ. ΠΡΩΤ.ΚΑΒΑΛΑΣ'!C6+'Δ. ΠΡΩΤ.ΚΑΛΑΜΑΤΑΣ'!C6+'Δ. ΠΡΩΤ.ΚΕΡΚΥΡΑΣ'!C6+'Δ. ΠΡΩΤ.ΚΟΖΑΝΗΣ'!C6+'Δ. ΠΡΩΤ.ΚΟΜΟΤΗΝΗΣ'!C6+'Δ. ΠΡΩΤ.ΚΟΡΙΝΘΟΥ'!C6+'Δ. ΠΡΩΤ.ΛΑΜΙΑΣ'!C6+'Δ. ΠΡΩΤ.ΛΑΡΙΣΑΣ'!C6+'Δ. ΠΡΩΤ.ΛΙΒΑΔΕΙΑΣ'!C6+'Δ. ΠΡΩΤ.ΜΕΣΟΛΟΓΓΙΟΥ'!C6+'Δ. ΠΡΩΤ.ΜΥΤΙΛΗΝΗΣ'!C6+'Δ. ΠΡΩΤ.ΝΑΥΠΛΙΟΥ'!C6+'Δ. ΠΡΩΤ.ΠΑΤΡΩΝ'!C6+'Δ. ΠΡΩΤ.ΠΕΙΡΑΙΩΣ'!C6+'Δ. ΠΡΩΤ.ΠΥΡΓΟΥ'!C6+'Δ. ΠΡΩΤ.ΡΟΔΟΥ'!C6+'Δ. ΠΡΩΤ.ΣΕΡΡΩΝ'!C6+'Δ. ΠΡΩΤ.ΣΥΡΟΥ'!C6+'Δ. ΠΡΩΤ.ΤΡΙΚΑΛΩΝ'!C6+'Δ. ΠΡΩΤ.ΤΡΙΠΟΛΗΣ'!C6+'Δ. ΠΡΩΤ.ΧΑΛΚΙΔΟΣ'!C6+'Δ. ΠΡΩΤ.ΧΑΝΙΩΝ'!C6</f>
        <v>3730</v>
      </c>
      <c r="D6" s="188">
        <f>'Δ. ΠΡΩΤ.ΑΓΡΙΝΙΟΥ'!D6+'Δ. ΠΡΩΤ.ΑΘΗΝΩΝ'!D6+'Δ. ΠΡΩΤ.ΑΛΕΞΑΝΔΡΟΥΠΟΛΗΣ'!D6+'Δ. ΠΡΩΤ.ΒΕΡΟΙΑΣ'!D6+'Δ. ΠΡΩΤ.ΒΟΛΟΥ'!D6+'Δ. ΠΡΩΤ.ΗΡΑΚΛΕΙΟΥ'!D6+'Δ. ΠΡΩΤ.ΘΕΣΣΑΛΟΝΙΚΗΣ'!D6+'Δ. ΠΡΩΤ.ΙΩΑΝΝΙΝΩΝ'!D6+'Δ. ΠΡΩΤ.ΚΑΒΑΛΑΣ'!D6+'Δ. ΠΡΩΤ.ΚΑΛΑΜΑΤΑΣ'!D6+'Δ. ΠΡΩΤ.ΚΕΡΚΥΡΑΣ'!D6+'Δ. ΠΡΩΤ.ΚΟΖΑΝΗΣ'!D6+'Δ. ΠΡΩΤ.ΚΟΜΟΤΗΝΗΣ'!D6+'Δ. ΠΡΩΤ.ΚΟΡΙΝΘΟΥ'!D6+'Δ. ΠΡΩΤ.ΛΑΜΙΑΣ'!D6+'Δ. ΠΡΩΤ.ΛΑΡΙΣΑΣ'!D6+'Δ. ΠΡΩΤ.ΛΙΒΑΔΕΙΑΣ'!D6+'Δ. ΠΡΩΤ.ΜΕΣΟΛΟΓΓΙΟΥ'!D6+'Δ. ΠΡΩΤ.ΜΥΤΙΛΗΝΗΣ'!D6+'Δ. ΠΡΩΤ.ΝΑΥΠΛΙΟΥ'!D6+'Δ. ΠΡΩΤ.ΠΑΤΡΩΝ'!D6+'Δ. ΠΡΩΤ.ΠΕΙΡΑΙΩΣ'!D6+'Δ. ΠΡΩΤ.ΠΥΡΓΟΥ'!D6+'Δ. ΠΡΩΤ.ΡΟΔΟΥ'!D6+'Δ. ΠΡΩΤ.ΣΕΡΡΩΝ'!D6+'Δ. ΠΡΩΤ.ΣΥΡΟΥ'!D6+'Δ. ΠΡΩΤ.ΤΡΙΚΑΛΩΝ'!D6+'Δ. ΠΡΩΤ.ΤΡΙΠΟΛΗΣ'!D6+'Δ. ΠΡΩΤ.ΧΑΛΚΙΔΟΣ'!D6+'Δ. ΠΡΩΤ.ΧΑΝΙΩΝ'!D6</f>
        <v>4163</v>
      </c>
      <c r="E6" s="188">
        <f>'Δ. ΠΡΩΤ.ΑΓΡΙΝΙΟΥ'!E6+'Δ. ΠΡΩΤ.ΑΘΗΝΩΝ'!E6+'Δ. ΠΡΩΤ.ΑΛΕΞΑΝΔΡΟΥΠΟΛΗΣ'!E6+'Δ. ΠΡΩΤ.ΒΕΡΟΙΑΣ'!E6+'Δ. ΠΡΩΤ.ΒΟΛΟΥ'!E6+'Δ. ΠΡΩΤ.ΗΡΑΚΛΕΙΟΥ'!E6+'Δ. ΠΡΩΤ.ΘΕΣΣΑΛΟΝΙΚΗΣ'!E6+'Δ. ΠΡΩΤ.ΙΩΑΝΝΙΝΩΝ'!E6+'Δ. ΠΡΩΤ.ΚΑΒΑΛΑΣ'!E6+'Δ. ΠΡΩΤ.ΚΑΛΑΜΑΤΑΣ'!E6+'Δ. ΠΡΩΤ.ΚΕΡΚΥΡΑΣ'!E6+'Δ. ΠΡΩΤ.ΚΟΖΑΝΗΣ'!E6+'Δ. ΠΡΩΤ.ΚΟΜΟΤΗΝΗΣ'!E6+'Δ. ΠΡΩΤ.ΚΟΡΙΝΘΟΥ'!E6+'Δ. ΠΡΩΤ.ΛΑΜΙΑΣ'!E6+'Δ. ΠΡΩΤ.ΛΑΡΙΣΑΣ'!E6+'Δ. ΠΡΩΤ.ΛΙΒΑΔΕΙΑΣ'!E6+'Δ. ΠΡΩΤ.ΜΕΣΟΛΟΓΓΙΟΥ'!E6+'Δ. ΠΡΩΤ.ΜΥΤΙΛΗΝΗΣ'!E6+'Δ. ΠΡΩΤ.ΝΑΥΠΛΙΟΥ'!E6+'Δ. ΠΡΩΤ.ΠΑΤΡΩΝ'!E6+'Δ. ΠΡΩΤ.ΠΕΙΡΑΙΩΣ'!E6+'Δ. ΠΡΩΤ.ΠΥΡΓΟΥ'!E6+'Δ. ΠΡΩΤ.ΡΟΔΟΥ'!E6+'Δ. ΠΡΩΤ.ΣΕΡΡΩΝ'!E6+'Δ. ΠΡΩΤ.ΣΥΡΟΥ'!E6+'Δ. ΠΡΩΤ.ΤΡΙΚΑΛΩΝ'!E6+'Δ. ΠΡΩΤ.ΤΡΙΠΟΛΗΣ'!E6+'Δ. ΠΡΩΤ.ΧΑΛΚΙΔΟΣ'!E6+'Δ. ΠΡΩΤ.ΧΑΝΙΩΝ'!E6</f>
        <v>12266</v>
      </c>
      <c r="F6" s="188">
        <f>'Δ. ΠΡΩΤ.ΑΓΡΙΝΙΟΥ'!F6+'Δ. ΠΡΩΤ.ΑΘΗΝΩΝ'!F6+'Δ. ΠΡΩΤ.ΑΛΕΞΑΝΔΡΟΥΠΟΛΗΣ'!F6+'Δ. ΠΡΩΤ.ΒΕΡΟΙΑΣ'!F6+'Δ. ΠΡΩΤ.ΒΟΛΟΥ'!F6+'Δ. ΠΡΩΤ.ΗΡΑΚΛΕΙΟΥ'!F6+'Δ. ΠΡΩΤ.ΘΕΣΣΑΛΟΝΙΚΗΣ'!F6+'Δ. ΠΡΩΤ.ΙΩΑΝΝΙΝΩΝ'!F6+'Δ. ΠΡΩΤ.ΚΑΒΑΛΑΣ'!F6+'Δ. ΠΡΩΤ.ΚΑΛΑΜΑΤΑΣ'!F6+'Δ. ΠΡΩΤ.ΚΕΡΚΥΡΑΣ'!F6+'Δ. ΠΡΩΤ.ΚΟΖΑΝΗΣ'!F6+'Δ. ΠΡΩΤ.ΚΟΜΟΤΗΝΗΣ'!F6+'Δ. ΠΡΩΤ.ΚΟΡΙΝΘΟΥ'!F6+'Δ. ΠΡΩΤ.ΛΑΜΙΑΣ'!F6+'Δ. ΠΡΩΤ.ΛΑΡΙΣΑΣ'!F6+'Δ. ΠΡΩΤ.ΛΙΒΑΔΕΙΑΣ'!F6+'Δ. ΠΡΩΤ.ΜΕΣΟΛΟΓΓΙΟΥ'!F6+'Δ. ΠΡΩΤ.ΜΥΤΙΛΗΝΗΣ'!F6+'Δ. ΠΡΩΤ.ΝΑΥΠΛΙΟΥ'!F6+'Δ. ΠΡΩΤ.ΠΑΤΡΩΝ'!F6+'Δ. ΠΡΩΤ.ΠΕΙΡΑΙΩΣ'!F6+'Δ. ΠΡΩΤ.ΠΥΡΓΟΥ'!F6+'Δ. ΠΡΩΤ.ΡΟΔΟΥ'!F6+'Δ. ΠΡΩΤ.ΣΕΡΡΩΝ'!F6+'Δ. ΠΡΩΤ.ΣΥΡΟΥ'!F6+'Δ. ΠΡΩΤ.ΤΡΙΚΑΛΩΝ'!F6+'Δ. ΠΡΩΤ.ΤΡΙΠΟΛΗΣ'!F6+'Δ. ΠΡΩΤ.ΧΑΛΚΙΔΟΣ'!F6+'Δ. ΠΡΩΤ.ΧΑΝΙΩΝ'!F6</f>
        <v>1173</v>
      </c>
      <c r="G6" s="188">
        <f>'Δ. ΠΡΩΤ.ΑΓΡΙΝΙΟΥ'!G6+'Δ. ΠΡΩΤ.ΑΘΗΝΩΝ'!G6+'Δ. ΠΡΩΤ.ΑΛΕΞΑΝΔΡΟΥΠΟΛΗΣ'!G6+'Δ. ΠΡΩΤ.ΒΕΡΟΙΑΣ'!G6+'Δ. ΠΡΩΤ.ΒΟΛΟΥ'!G6+'Δ. ΠΡΩΤ.ΗΡΑΚΛΕΙΟΥ'!G6+'Δ. ΠΡΩΤ.ΘΕΣΣΑΛΟΝΙΚΗΣ'!G6+'Δ. ΠΡΩΤ.ΙΩΑΝΝΙΝΩΝ'!G6+'Δ. ΠΡΩΤ.ΚΑΒΑΛΑΣ'!G6+'Δ. ΠΡΩΤ.ΚΑΛΑΜΑΤΑΣ'!G6+'Δ. ΠΡΩΤ.ΚΕΡΚΥΡΑΣ'!G6+'Δ. ΠΡΩΤ.ΚΟΖΑΝΗΣ'!G6+'Δ. ΠΡΩΤ.ΚΟΜΟΤΗΝΗΣ'!G6+'Δ. ΠΡΩΤ.ΚΟΡΙΝΘΟΥ'!G6+'Δ. ΠΡΩΤ.ΛΑΜΙΑΣ'!G6+'Δ. ΠΡΩΤ.ΛΑΡΙΣΑΣ'!G6+'Δ. ΠΡΩΤ.ΛΙΒΑΔΕΙΑΣ'!G6+'Δ. ΠΡΩΤ.ΜΕΣΟΛΟΓΓΙΟΥ'!G6+'Δ. ΠΡΩΤ.ΜΥΤΙΛΗΝΗΣ'!G6+'Δ. ΠΡΩΤ.ΝΑΥΠΛΙΟΥ'!G6+'Δ. ΠΡΩΤ.ΠΑΤΡΩΝ'!G6+'Δ. ΠΡΩΤ.ΠΕΙΡΑΙΩΣ'!G6+'Δ. ΠΡΩΤ.ΠΥΡΓΟΥ'!G6+'Δ. ΠΡΩΤ.ΡΟΔΟΥ'!G6+'Δ. ΠΡΩΤ.ΣΕΡΡΩΝ'!G6+'Δ. ΠΡΩΤ.ΣΥΡΟΥ'!G6+'Δ. ΠΡΩΤ.ΤΡΙΚΑΛΩΝ'!G6+'Δ. ΠΡΩΤ.ΤΡΙΠΟΛΗΣ'!G6+'Δ. ΠΡΩΤ.ΧΑΛΚΙΔΟΣ'!G6+'Δ. ΠΡΩΤ.ΧΑΝΙΩΝ'!G6</f>
        <v>1662</v>
      </c>
      <c r="H6" s="188">
        <f>'Δ. ΠΡΩΤ.ΑΓΡΙΝΙΟΥ'!H6+'Δ. ΠΡΩΤ.ΑΘΗΝΩΝ'!H6+'Δ. ΠΡΩΤ.ΑΛΕΞΑΝΔΡΟΥΠΟΛΗΣ'!H6+'Δ. ΠΡΩΤ.ΒΕΡΟΙΑΣ'!H6+'Δ. ΠΡΩΤ.ΒΟΛΟΥ'!H6+'Δ. ΠΡΩΤ.ΗΡΑΚΛΕΙΟΥ'!H6+'Δ. ΠΡΩΤ.ΘΕΣΣΑΛΟΝΙΚΗΣ'!H6+'Δ. ΠΡΩΤ.ΙΩΑΝΝΙΝΩΝ'!H6+'Δ. ΠΡΩΤ.ΚΑΒΑΛΑΣ'!H6+'Δ. ΠΡΩΤ.ΚΑΛΑΜΑΤΑΣ'!H6+'Δ. ΠΡΩΤ.ΚΕΡΚΥΡΑΣ'!H6+'Δ. ΠΡΩΤ.ΚΟΖΑΝΗΣ'!H6+'Δ. ΠΡΩΤ.ΚΟΜΟΤΗΝΗΣ'!H6+'Δ. ΠΡΩΤ.ΚΟΡΙΝΘΟΥ'!H6+'Δ. ΠΡΩΤ.ΛΑΜΙΑΣ'!H6+'Δ. ΠΡΩΤ.ΛΑΡΙΣΑΣ'!H6+'Δ. ΠΡΩΤ.ΛΙΒΑΔΕΙΑΣ'!H6+'Δ. ΠΡΩΤ.ΜΕΣΟΛΟΓΓΙΟΥ'!H6+'Δ. ΠΡΩΤ.ΜΥΤΙΛΗΝΗΣ'!H6+'Δ. ΠΡΩΤ.ΝΑΥΠΛΙΟΥ'!H6+'Δ. ΠΡΩΤ.ΠΑΤΡΩΝ'!H6+'Δ. ΠΡΩΤ.ΠΕΙΡΑΙΩΣ'!H6+'Δ. ΠΡΩΤ.ΠΥΡΓΟΥ'!H6+'Δ. ΠΡΩΤ.ΡΟΔΟΥ'!H6+'Δ. ΠΡΩΤ.ΣΕΡΡΩΝ'!H6+'Δ. ΠΡΩΤ.ΣΥΡΟΥ'!H6+'Δ. ΠΡΩΤ.ΤΡΙΚΑΛΩΝ'!H6+'Δ. ΠΡΩΤ.ΤΡΙΠΟΛΗΣ'!H6+'Δ. ΠΡΩΤ.ΧΑΛΚΙΔΟΣ'!H6+'Δ. ΠΡΩΤ.ΧΑΝΙΩΝ'!H6</f>
        <v>77</v>
      </c>
      <c r="I6" s="188">
        <f>'Δ. ΠΡΩΤ.ΑΓΡΙΝΙΟΥ'!I6+'Δ. ΠΡΩΤ.ΑΘΗΝΩΝ'!I6+'Δ. ΠΡΩΤ.ΑΛΕΞΑΝΔΡΟΥΠΟΛΗΣ'!I6+'Δ. ΠΡΩΤ.ΒΕΡΟΙΑΣ'!I6+'Δ. ΠΡΩΤ.ΒΟΛΟΥ'!I6+'Δ. ΠΡΩΤ.ΗΡΑΚΛΕΙΟΥ'!I6+'Δ. ΠΡΩΤ.ΘΕΣΣΑΛΟΝΙΚΗΣ'!I6+'Δ. ΠΡΩΤ.ΙΩΑΝΝΙΝΩΝ'!I6+'Δ. ΠΡΩΤ.ΚΑΒΑΛΑΣ'!I6+'Δ. ΠΡΩΤ.ΚΑΛΑΜΑΤΑΣ'!I6+'Δ. ΠΡΩΤ.ΚΕΡΚΥΡΑΣ'!I6+'Δ. ΠΡΩΤ.ΚΟΖΑΝΗΣ'!I6+'Δ. ΠΡΩΤ.ΚΟΜΟΤΗΝΗΣ'!I6+'Δ. ΠΡΩΤ.ΚΟΡΙΝΘΟΥ'!I6+'Δ. ΠΡΩΤ.ΛΑΜΙΑΣ'!I6+'Δ. ΠΡΩΤ.ΛΑΡΙΣΑΣ'!I6+'Δ. ΠΡΩΤ.ΛΙΒΑΔΕΙΑΣ'!I6+'Δ. ΠΡΩΤ.ΜΕΣΟΛΟΓΓΙΟΥ'!I6+'Δ. ΠΡΩΤ.ΜΥΤΙΛΗΝΗΣ'!I6+'Δ. ΠΡΩΤ.ΝΑΥΠΛΙΟΥ'!I6+'Δ. ΠΡΩΤ.ΠΑΤΡΩΝ'!I6+'Δ. ΠΡΩΤ.ΠΕΙΡΑΙΩΣ'!I6+'Δ. ΠΡΩΤ.ΠΥΡΓΟΥ'!I6+'Δ. ΠΡΩΤ.ΡΟΔΟΥ'!I6+'Δ. ΠΡΩΤ.ΣΕΡΡΩΝ'!I6+'Δ. ΠΡΩΤ.ΣΥΡΟΥ'!I6+'Δ. ΠΡΩΤ.ΤΡΙΚΑΛΩΝ'!I6+'Δ. ΠΡΩΤ.ΤΡΙΠΟΛΗΣ'!I6+'Δ. ΠΡΩΤ.ΧΑΛΚΙΔΟΣ'!I6+'Δ. ΠΡΩΤ.ΧΑΝΙΩΝ'!I6</f>
        <v>2</v>
      </c>
      <c r="J6" s="188">
        <f>'Δ. ΠΡΩΤ.ΑΓΡΙΝΙΟΥ'!J6+'Δ. ΠΡΩΤ.ΑΘΗΝΩΝ'!J6+'Δ. ΠΡΩΤ.ΑΛΕΞΑΝΔΡΟΥΠΟΛΗΣ'!J6+'Δ. ΠΡΩΤ.ΒΕΡΟΙΑΣ'!J6+'Δ. ΠΡΩΤ.ΒΟΛΟΥ'!J6+'Δ. ΠΡΩΤ.ΗΡΑΚΛΕΙΟΥ'!J6+'Δ. ΠΡΩΤ.ΘΕΣΣΑΛΟΝΙΚΗΣ'!J6+'Δ. ΠΡΩΤ.ΙΩΑΝΝΙΝΩΝ'!J6+'Δ. ΠΡΩΤ.ΚΑΒΑΛΑΣ'!J6+'Δ. ΠΡΩΤ.ΚΑΛΑΜΑΤΑΣ'!J6+'Δ. ΠΡΩΤ.ΚΕΡΚΥΡΑΣ'!J6+'Δ. ΠΡΩΤ.ΚΟΖΑΝΗΣ'!J6+'Δ. ΠΡΩΤ.ΚΟΜΟΤΗΝΗΣ'!J6+'Δ. ΠΡΩΤ.ΚΟΡΙΝΘΟΥ'!J6+'Δ. ΠΡΩΤ.ΛΑΜΙΑΣ'!J6+'Δ. ΠΡΩΤ.ΛΑΡΙΣΑΣ'!J6+'Δ. ΠΡΩΤ.ΛΙΒΑΔΕΙΑΣ'!J6+'Δ. ΠΡΩΤ.ΜΕΣΟΛΟΓΓΙΟΥ'!J6+'Δ. ΠΡΩΤ.ΜΥΤΙΛΗΝΗΣ'!J6+'Δ. ΠΡΩΤ.ΝΑΥΠΛΙΟΥ'!J6+'Δ. ΠΡΩΤ.ΠΑΤΡΩΝ'!J6+'Δ. ΠΡΩΤ.ΠΕΙΡΑΙΩΣ'!J6+'Δ. ΠΡΩΤ.ΠΥΡΓΟΥ'!J6+'Δ. ΠΡΩΤ.ΡΟΔΟΥ'!J6+'Δ. ΠΡΩΤ.ΣΕΡΡΩΝ'!J6+'Δ. ΠΡΩΤ.ΣΥΡΟΥ'!J6+'Δ. ΠΡΩΤ.ΤΡΙΚΑΛΩΝ'!J6+'Δ. ΠΡΩΤ.ΤΡΙΠΟΛΗΣ'!J6+'Δ. ΠΡΩΤ.ΧΑΛΚΙΔΟΣ'!J6+'Δ. ΠΡΩΤ.ΧΑΝΙΩΝ'!J6</f>
        <v>1741</v>
      </c>
      <c r="K6" s="188">
        <f>'Δ. ΠΡΩΤ.ΑΓΡΙΝΙΟΥ'!K6+'Δ. ΠΡΩΤ.ΑΘΗΝΩΝ'!K6+'Δ. ΠΡΩΤ.ΑΛΕΞΑΝΔΡΟΥΠΟΛΗΣ'!K6+'Δ. ΠΡΩΤ.ΒΕΡΟΙΑΣ'!K6+'Δ. ΠΡΩΤ.ΒΟΛΟΥ'!K6+'Δ. ΠΡΩΤ.ΗΡΑΚΛΕΙΟΥ'!K6+'Δ. ΠΡΩΤ.ΘΕΣΣΑΛΟΝΙΚΗΣ'!K6+'Δ. ΠΡΩΤ.ΙΩΑΝΝΙΝΩΝ'!K6+'Δ. ΠΡΩΤ.ΚΑΒΑΛΑΣ'!K6+'Δ. ΠΡΩΤ.ΚΑΛΑΜΑΤΑΣ'!K6+'Δ. ΠΡΩΤ.ΚΕΡΚΥΡΑΣ'!K6+'Δ. ΠΡΩΤ.ΚΟΖΑΝΗΣ'!K6+'Δ. ΠΡΩΤ.ΚΟΜΟΤΗΝΗΣ'!K6+'Δ. ΠΡΩΤ.ΚΟΡΙΝΘΟΥ'!K6+'Δ. ΠΡΩΤ.ΛΑΜΙΑΣ'!K6+'Δ. ΠΡΩΤ.ΛΑΡΙΣΑΣ'!K6+'Δ. ΠΡΩΤ.ΛΙΒΑΔΕΙΑΣ'!K6+'Δ. ΠΡΩΤ.ΜΕΣΟΛΟΓΓΙΟΥ'!K6+'Δ. ΠΡΩΤ.ΜΥΤΙΛΗΝΗΣ'!K6+'Δ. ΠΡΩΤ.ΝΑΥΠΛΙΟΥ'!K6+'Δ. ΠΡΩΤ.ΠΑΤΡΩΝ'!K6+'Δ. ΠΡΩΤ.ΠΕΙΡΑΙΩΣ'!K6+'Δ. ΠΡΩΤ.ΠΥΡΓΟΥ'!K6+'Δ. ΠΡΩΤ.ΡΟΔΟΥ'!K6+'Δ. ΠΡΩΤ.ΣΕΡΡΩΝ'!K6+'Δ. ΠΡΩΤ.ΣΥΡΟΥ'!K6+'Δ. ΠΡΩΤ.ΤΡΙΚΑΛΩΝ'!K6+'Δ. ΠΡΩΤ.ΤΡΙΠΟΛΗΣ'!K6+'Δ. ΠΡΩΤ.ΧΑΛΚΙΔΟΣ'!K6+'Δ. ΠΡΩΤ.ΧΑΝΙΩΝ'!K6</f>
        <v>3851</v>
      </c>
      <c r="L6" s="188">
        <f>'Δ. ΠΡΩΤ.ΑΓΡΙΝΙΟΥ'!L6+'Δ. ΠΡΩΤ.ΑΘΗΝΩΝ'!L6+'Δ. ΠΡΩΤ.ΑΛΕΞΑΝΔΡΟΥΠΟΛΗΣ'!L6+'Δ. ΠΡΩΤ.ΒΕΡΟΙΑΣ'!L6+'Δ. ΠΡΩΤ.ΒΟΛΟΥ'!L6+'Δ. ΠΡΩΤ.ΗΡΑΚΛΕΙΟΥ'!L6+'Δ. ΠΡΩΤ.ΘΕΣΣΑΛΟΝΙΚΗΣ'!L6+'Δ. ΠΡΩΤ.ΙΩΑΝΝΙΝΩΝ'!L6+'Δ. ΠΡΩΤ.ΚΑΒΑΛΑΣ'!L6+'Δ. ΠΡΩΤ.ΚΑΛΑΜΑΤΑΣ'!L6+'Δ. ΠΡΩΤ.ΚΕΡΚΥΡΑΣ'!L6+'Δ. ΠΡΩΤ.ΚΟΖΑΝΗΣ'!L6+'Δ. ΠΡΩΤ.ΚΟΜΟΤΗΝΗΣ'!L6+'Δ. ΠΡΩΤ.ΚΟΡΙΝΘΟΥ'!L6+'Δ. ΠΡΩΤ.ΛΑΜΙΑΣ'!L6+'Δ. ΠΡΩΤ.ΛΑΡΙΣΑΣ'!L6+'Δ. ΠΡΩΤ.ΛΙΒΑΔΕΙΑΣ'!L6+'Δ. ΠΡΩΤ.ΜΕΣΟΛΟΓΓΙΟΥ'!L6+'Δ. ΠΡΩΤ.ΜΥΤΙΛΗΝΗΣ'!L6+'Δ. ΠΡΩΤ.ΝΑΥΠΛΙΟΥ'!L6+'Δ. ΠΡΩΤ.ΠΑΤΡΩΝ'!L6+'Δ. ΠΡΩΤ.ΠΕΙΡΑΙΩΣ'!L6+'Δ. ΠΡΩΤ.ΠΥΡΓΟΥ'!L6+'Δ. ΠΡΩΤ.ΡΟΔΟΥ'!L6+'Δ. ΠΡΩΤ.ΣΕΡΡΩΝ'!L6+'Δ. ΠΡΩΤ.ΣΥΡΟΥ'!L6+'Δ. ΠΡΩΤ.ΤΡΙΚΑΛΩΝ'!L6+'Δ. ΠΡΩΤ.ΤΡΙΠΟΛΗΣ'!L6+'Δ. ΠΡΩΤ.ΧΑΛΚΙΔΟΣ'!L6+'Δ. ΠΡΩΤ.ΧΑΝΙΩΝ'!L6</f>
        <v>4058</v>
      </c>
      <c r="M6" s="188">
        <f>'Δ. ΠΡΩΤ.ΑΓΡΙΝΙΟΥ'!M6+'Δ. ΠΡΩΤ.ΑΘΗΝΩΝ'!M6+'Δ. ΠΡΩΤ.ΑΛΕΞΑΝΔΡΟΥΠΟΛΗΣ'!M6+'Δ. ΠΡΩΤ.ΒΕΡΟΙΑΣ'!M6+'Δ. ΠΡΩΤ.ΒΟΛΟΥ'!M6+'Δ. ΠΡΩΤ.ΗΡΑΚΛΕΙΟΥ'!M6+'Δ. ΠΡΩΤ.ΘΕΣΣΑΛΟΝΙΚΗΣ'!M6+'Δ. ΠΡΩΤ.ΙΩΑΝΝΙΝΩΝ'!M6+'Δ. ΠΡΩΤ.ΚΑΒΑΛΑΣ'!M6+'Δ. ΠΡΩΤ.ΚΑΛΑΜΑΤΑΣ'!M6+'Δ. ΠΡΩΤ.ΚΕΡΚΥΡΑΣ'!M6+'Δ. ΠΡΩΤ.ΚΟΖΑΝΗΣ'!M6+'Δ. ΠΡΩΤ.ΚΟΜΟΤΗΝΗΣ'!M6+'Δ. ΠΡΩΤ.ΚΟΡΙΝΘΟΥ'!M6+'Δ. ΠΡΩΤ.ΛΑΜΙΑΣ'!M6+'Δ. ΠΡΩΤ.ΛΑΡΙΣΑΣ'!M6+'Δ. ΠΡΩΤ.ΛΙΒΑΔΕΙΑΣ'!M6+'Δ. ΠΡΩΤ.ΜΕΣΟΛΟΓΓΙΟΥ'!M6+'Δ. ΠΡΩΤ.ΜΥΤΙΛΗΝΗΣ'!M6+'Δ. ΠΡΩΤ.ΝΑΥΠΛΙΟΥ'!M6+'Δ. ΠΡΩΤ.ΠΑΤΡΩΝ'!M6+'Δ. ΠΡΩΤ.ΠΕΙΡΑΙΩΣ'!M6+'Δ. ΠΡΩΤ.ΠΥΡΓΟΥ'!M6+'Δ. ΠΡΩΤ.ΡΟΔΟΥ'!M6+'Δ. ΠΡΩΤ.ΣΕΡΡΩΝ'!M6+'Δ. ΠΡΩΤ.ΣΥΡΟΥ'!M6+'Δ. ΠΡΩΤ.ΤΡΙΚΑΛΩΝ'!M6+'Δ. ΠΡΩΤ.ΤΡΙΠΟΛΗΣ'!M6+'Δ. ΠΡΩΤ.ΧΑΛΚΙΔΟΣ'!M6+'Δ. ΠΡΩΤ.ΧΑΝΙΩΝ'!M6</f>
        <v>3789</v>
      </c>
      <c r="N6" s="188">
        <f>'Δ. ΠΡΩΤ.ΑΓΡΙΝΙΟΥ'!N6+'Δ. ΠΡΩΤ.ΑΘΗΝΩΝ'!N6+'Δ. ΠΡΩΤ.ΑΛΕΞΑΝΔΡΟΥΠΟΛΗΣ'!N6+'Δ. ΠΡΩΤ.ΒΕΡΟΙΑΣ'!N6+'Δ. ΠΡΩΤ.ΒΟΛΟΥ'!N6+'Δ. ΠΡΩΤ.ΗΡΑΚΛΕΙΟΥ'!N6+'Δ. ΠΡΩΤ.ΘΕΣΣΑΛΟΝΙΚΗΣ'!N6+'Δ. ΠΡΩΤ.ΙΩΑΝΝΙΝΩΝ'!N6+'Δ. ΠΡΩΤ.ΚΑΒΑΛΑΣ'!N6+'Δ. ΠΡΩΤ.ΚΑΛΑΜΑΤΑΣ'!N6+'Δ. ΠΡΩΤ.ΚΕΡΚΥΡΑΣ'!N6+'Δ. ΠΡΩΤ.ΚΟΖΑΝΗΣ'!N6+'Δ. ΠΡΩΤ.ΚΟΜΟΤΗΝΗΣ'!N6+'Δ. ΠΡΩΤ.ΚΟΡΙΝΘΟΥ'!N6+'Δ. ΠΡΩΤ.ΛΑΜΙΑΣ'!N6+'Δ. ΠΡΩΤ.ΛΑΡΙΣΑΣ'!N6+'Δ. ΠΡΩΤ.ΛΙΒΑΔΕΙΑΣ'!N6+'Δ. ΠΡΩΤ.ΜΕΣΟΛΟΓΓΙΟΥ'!N6+'Δ. ΠΡΩΤ.ΜΥΤΙΛΗΝΗΣ'!N6+'Δ. ΠΡΩΤ.ΝΑΥΠΛΙΟΥ'!N6+'Δ. ΠΡΩΤ.ΠΑΤΡΩΝ'!N6+'Δ. ΠΡΩΤ.ΠΕΙΡΑΙΩΣ'!N6+'Δ. ΠΡΩΤ.ΠΥΡΓΟΥ'!N6+'Δ. ΠΡΩΤ.ΡΟΔΟΥ'!N6+'Δ. ΠΡΩΤ.ΣΕΡΡΩΝ'!N6+'Δ. ΠΡΩΤ.ΣΥΡΟΥ'!N6+'Δ. ΠΡΩΤ.ΤΡΙΚΑΛΩΝ'!N6+'Δ. ΠΡΩΤ.ΤΡΙΠΟΛΗΣ'!N6+'Δ. ΠΡΩΤ.ΧΑΛΚΙΔΟΣ'!N6+'Δ. ΠΡΩΤ.ΧΑΝΙΩΝ'!N6</f>
        <v>11698</v>
      </c>
      <c r="O6" s="2">
        <f>E6+F6-J6-N6</f>
        <v>0</v>
      </c>
      <c r="P6" s="1" t="s">
        <v>30</v>
      </c>
    </row>
    <row r="7" spans="1:16" ht="20.100000000000001" customHeight="1" x14ac:dyDescent="0.2">
      <c r="A7" s="12" t="s">
        <v>16</v>
      </c>
      <c r="B7" s="188">
        <f>'Δ. ΠΡΩΤ.ΑΓΡΙΝΙΟΥ'!B7+'Δ. ΠΡΩΤ.ΑΘΗΝΩΝ'!B7+'Δ. ΠΡΩΤ.ΑΛΕΞΑΝΔΡΟΥΠΟΛΗΣ'!B7+'Δ. ΠΡΩΤ.ΒΕΡΟΙΑΣ'!B7+'Δ. ΠΡΩΤ.ΒΟΛΟΥ'!B7+'Δ. ΠΡΩΤ.ΗΡΑΚΛΕΙΟΥ'!B7+'Δ. ΠΡΩΤ.ΘΕΣΣΑΛΟΝΙΚΗΣ'!B7+'Δ. ΠΡΩΤ.ΙΩΑΝΝΙΝΩΝ'!B7+'Δ. ΠΡΩΤ.ΚΑΒΑΛΑΣ'!B7+'Δ. ΠΡΩΤ.ΚΑΛΑΜΑΤΑΣ'!B7+'Δ. ΠΡΩΤ.ΚΕΡΚΥΡΑΣ'!B7+'Δ. ΠΡΩΤ.ΚΟΖΑΝΗΣ'!B7+'Δ. ΠΡΩΤ.ΚΟΜΟΤΗΝΗΣ'!B7+'Δ. ΠΡΩΤ.ΚΟΡΙΝΘΟΥ'!B7+'Δ. ΠΡΩΤ.ΛΑΜΙΑΣ'!B7+'Δ. ΠΡΩΤ.ΛΑΡΙΣΑΣ'!B7+'Δ. ΠΡΩΤ.ΛΙΒΑΔΕΙΑΣ'!B7+'Δ. ΠΡΩΤ.ΜΕΣΟΛΟΓΓΙΟΥ'!B7+'Δ. ΠΡΩΤ.ΜΥΤΙΛΗΝΗΣ'!B7+'Δ. ΠΡΩΤ.ΝΑΥΠΛΙΟΥ'!B7+'Δ. ΠΡΩΤ.ΠΑΤΡΩΝ'!B7+'Δ. ΠΡΩΤ.ΠΕΙΡΑΙΩΣ'!B7+'Δ. ΠΡΩΤ.ΠΥΡΓΟΥ'!B7+'Δ. ΠΡΩΤ.ΡΟΔΟΥ'!B7+'Δ. ΠΡΩΤ.ΣΕΡΡΩΝ'!B7+'Δ. ΠΡΩΤ.ΣΥΡΟΥ'!B7+'Δ. ΠΡΩΤ.ΤΡΙΚΑΛΩΝ'!B7+'Δ. ΠΡΩΤ.ΤΡΙΠΟΛΗΣ'!B7+'Δ. ΠΡΩΤ.ΧΑΛΚΙΔΟΣ'!B7+'Δ. ΠΡΩΤ.ΧΑΝΙΩΝ'!B7</f>
        <v>656</v>
      </c>
      <c r="C7" s="188">
        <f>'Δ. ΠΡΩΤ.ΑΓΡΙΝΙΟΥ'!C7+'Δ. ΠΡΩΤ.ΑΘΗΝΩΝ'!C7+'Δ. ΠΡΩΤ.ΑΛΕΞΑΝΔΡΟΥΠΟΛΗΣ'!C7+'Δ. ΠΡΩΤ.ΒΕΡΟΙΑΣ'!C7+'Δ. ΠΡΩΤ.ΒΟΛΟΥ'!C7+'Δ. ΠΡΩΤ.ΗΡΑΚΛΕΙΟΥ'!C7+'Δ. ΠΡΩΤ.ΘΕΣΣΑΛΟΝΙΚΗΣ'!C7+'Δ. ΠΡΩΤ.ΙΩΑΝΝΙΝΩΝ'!C7+'Δ. ΠΡΩΤ.ΚΑΒΑΛΑΣ'!C7+'Δ. ΠΡΩΤ.ΚΑΛΑΜΑΤΑΣ'!C7+'Δ. ΠΡΩΤ.ΚΕΡΚΥΡΑΣ'!C7+'Δ. ΠΡΩΤ.ΚΟΖΑΝΗΣ'!C7+'Δ. ΠΡΩΤ.ΚΟΜΟΤΗΝΗΣ'!C7+'Δ. ΠΡΩΤ.ΚΟΡΙΝΘΟΥ'!C7+'Δ. ΠΡΩΤ.ΛΑΜΙΑΣ'!C7+'Δ. ΠΡΩΤ.ΛΑΡΙΣΑΣ'!C7+'Δ. ΠΡΩΤ.ΛΙΒΑΔΕΙΑΣ'!C7+'Δ. ΠΡΩΤ.ΜΕΣΟΛΟΓΓΙΟΥ'!C7+'Δ. ΠΡΩΤ.ΜΥΤΙΛΗΝΗΣ'!C7+'Δ. ΠΡΩΤ.ΝΑΥΠΛΙΟΥ'!C7+'Δ. ΠΡΩΤ.ΠΑΤΡΩΝ'!C7+'Δ. ΠΡΩΤ.ΠΕΙΡΑΙΩΣ'!C7+'Δ. ΠΡΩΤ.ΠΥΡΓΟΥ'!C7+'Δ. ΠΡΩΤ.ΡΟΔΟΥ'!C7+'Δ. ΠΡΩΤ.ΣΕΡΡΩΝ'!C7+'Δ. ΠΡΩΤ.ΣΥΡΟΥ'!C7+'Δ. ΠΡΩΤ.ΤΡΙΚΑΛΩΝ'!C7+'Δ. ΠΡΩΤ.ΤΡΙΠΟΛΗΣ'!C7+'Δ. ΠΡΩΤ.ΧΑΛΚΙΔΟΣ'!C7+'Δ. ΠΡΩΤ.ΧΑΝΙΩΝ'!C7</f>
        <v>722</v>
      </c>
      <c r="D7" s="188">
        <f>'Δ. ΠΡΩΤ.ΑΓΡΙΝΙΟΥ'!D7+'Δ. ΠΡΩΤ.ΑΘΗΝΩΝ'!D7+'Δ. ΠΡΩΤ.ΑΛΕΞΑΝΔΡΟΥΠΟΛΗΣ'!D7+'Δ. ΠΡΩΤ.ΒΕΡΟΙΑΣ'!D7+'Δ. ΠΡΩΤ.ΒΟΛΟΥ'!D7+'Δ. ΠΡΩΤ.ΗΡΑΚΛΕΙΟΥ'!D7+'Δ. ΠΡΩΤ.ΘΕΣΣΑΛΟΝΙΚΗΣ'!D7+'Δ. ΠΡΩΤ.ΙΩΑΝΝΙΝΩΝ'!D7+'Δ. ΠΡΩΤ.ΚΑΒΑΛΑΣ'!D7+'Δ. ΠΡΩΤ.ΚΑΛΑΜΑΤΑΣ'!D7+'Δ. ΠΡΩΤ.ΚΕΡΚΥΡΑΣ'!D7+'Δ. ΠΡΩΤ.ΚΟΖΑΝΗΣ'!D7+'Δ. ΠΡΩΤ.ΚΟΜΟΤΗΝΗΣ'!D7+'Δ. ΠΡΩΤ.ΚΟΡΙΝΘΟΥ'!D7+'Δ. ΠΡΩΤ.ΛΑΜΙΑΣ'!D7+'Δ. ΠΡΩΤ.ΛΑΡΙΣΑΣ'!D7+'Δ. ΠΡΩΤ.ΛΙΒΑΔΕΙΑΣ'!D7+'Δ. ΠΡΩΤ.ΜΕΣΟΛΟΓΓΙΟΥ'!D7+'Δ. ΠΡΩΤ.ΜΥΤΙΛΗΝΗΣ'!D7+'Δ. ΠΡΩΤ.ΝΑΥΠΛΙΟΥ'!D7+'Δ. ΠΡΩΤ.ΠΑΤΡΩΝ'!D7+'Δ. ΠΡΩΤ.ΠΕΙΡΑΙΩΣ'!D7+'Δ. ΠΡΩΤ.ΠΥΡΓΟΥ'!D7+'Δ. ΠΡΩΤ.ΡΟΔΟΥ'!D7+'Δ. ΠΡΩΤ.ΣΕΡΡΩΝ'!D7+'Δ. ΠΡΩΤ.ΣΥΡΟΥ'!D7+'Δ. ΠΡΩΤ.ΤΡΙΚΑΛΩΝ'!D7+'Δ. ΠΡΩΤ.ΤΡΙΠΟΛΗΣ'!D7+'Δ. ΠΡΩΤ.ΧΑΛΚΙΔΟΣ'!D7+'Δ. ΠΡΩΤ.ΧΑΝΙΩΝ'!D7</f>
        <v>733</v>
      </c>
      <c r="E7" s="188">
        <f>'Δ. ΠΡΩΤ.ΑΓΡΙΝΙΟΥ'!E7+'Δ. ΠΡΩΤ.ΑΘΗΝΩΝ'!E7+'Δ. ΠΡΩΤ.ΑΛΕΞΑΝΔΡΟΥΠΟΛΗΣ'!E7+'Δ. ΠΡΩΤ.ΒΕΡΟΙΑΣ'!E7+'Δ. ΠΡΩΤ.ΒΟΛΟΥ'!E7+'Δ. ΠΡΩΤ.ΗΡΑΚΛΕΙΟΥ'!E7+'Δ. ΠΡΩΤ.ΘΕΣΣΑΛΟΝΙΚΗΣ'!E7+'Δ. ΠΡΩΤ.ΙΩΑΝΝΙΝΩΝ'!E7+'Δ. ΠΡΩΤ.ΚΑΒΑΛΑΣ'!E7+'Δ. ΠΡΩΤ.ΚΑΛΑΜΑΤΑΣ'!E7+'Δ. ΠΡΩΤ.ΚΕΡΚΥΡΑΣ'!E7+'Δ. ΠΡΩΤ.ΚΟΖΑΝΗΣ'!E7+'Δ. ΠΡΩΤ.ΚΟΜΟΤΗΝΗΣ'!E7+'Δ. ΠΡΩΤ.ΚΟΡΙΝΘΟΥ'!E7+'Δ. ΠΡΩΤ.ΛΑΜΙΑΣ'!E7+'Δ. ΠΡΩΤ.ΛΑΡΙΣΑΣ'!E7+'Δ. ΠΡΩΤ.ΛΙΒΑΔΕΙΑΣ'!E7+'Δ. ΠΡΩΤ.ΜΕΣΟΛΟΓΓΙΟΥ'!E7+'Δ. ΠΡΩΤ.ΜΥΤΙΛΗΝΗΣ'!E7+'Δ. ΠΡΩΤ.ΝΑΥΠΛΙΟΥ'!E7+'Δ. ΠΡΩΤ.ΠΑΤΡΩΝ'!E7+'Δ. ΠΡΩΤ.ΠΕΙΡΑΙΩΣ'!E7+'Δ. ΠΡΩΤ.ΠΥΡΓΟΥ'!E7+'Δ. ΠΡΩΤ.ΡΟΔΟΥ'!E7+'Δ. ΠΡΩΤ.ΣΕΡΡΩΝ'!E7+'Δ. ΠΡΩΤ.ΣΥΡΟΥ'!E7+'Δ. ΠΡΩΤ.ΤΡΙΚΑΛΩΝ'!E7+'Δ. ΠΡΩΤ.ΤΡΙΠΟΛΗΣ'!E7+'Δ. ΠΡΩΤ.ΧΑΛΚΙΔΟΣ'!E7+'Δ. ΠΡΩΤ.ΧΑΝΙΩΝ'!E7</f>
        <v>2111</v>
      </c>
      <c r="F7" s="188">
        <f>'Δ. ΠΡΩΤ.ΑΓΡΙΝΙΟΥ'!F7+'Δ. ΠΡΩΤ.ΑΘΗΝΩΝ'!F7+'Δ. ΠΡΩΤ.ΑΛΕΞΑΝΔΡΟΥΠΟΛΗΣ'!F7+'Δ. ΠΡΩΤ.ΒΕΡΟΙΑΣ'!F7+'Δ. ΠΡΩΤ.ΒΟΛΟΥ'!F7+'Δ. ΠΡΩΤ.ΗΡΑΚΛΕΙΟΥ'!F7+'Δ. ΠΡΩΤ.ΘΕΣΣΑΛΟΝΙΚΗΣ'!F7+'Δ. ΠΡΩΤ.ΙΩΑΝΝΙΝΩΝ'!F7+'Δ. ΠΡΩΤ.ΚΑΒΑΛΑΣ'!F7+'Δ. ΠΡΩΤ.ΚΑΛΑΜΑΤΑΣ'!F7+'Δ. ΠΡΩΤ.ΚΕΡΚΥΡΑΣ'!F7+'Δ. ΠΡΩΤ.ΚΟΖΑΝΗΣ'!F7+'Δ. ΠΡΩΤ.ΚΟΜΟΤΗΝΗΣ'!F7+'Δ. ΠΡΩΤ.ΚΟΡΙΝΘΟΥ'!F7+'Δ. ΠΡΩΤ.ΛΑΜΙΑΣ'!F7+'Δ. ΠΡΩΤ.ΛΑΡΙΣΑΣ'!F7+'Δ. ΠΡΩΤ.ΛΙΒΑΔΕΙΑΣ'!F7+'Δ. ΠΡΩΤ.ΜΕΣΟΛΟΓΓΙΟΥ'!F7+'Δ. ΠΡΩΤ.ΜΥΤΙΛΗΝΗΣ'!F7+'Δ. ΠΡΩΤ.ΝΑΥΠΛΙΟΥ'!F7+'Δ. ΠΡΩΤ.ΠΑΤΡΩΝ'!F7+'Δ. ΠΡΩΤ.ΠΕΙΡΑΙΩΣ'!F7+'Δ. ΠΡΩΤ.ΠΥΡΓΟΥ'!F7+'Δ. ΠΡΩΤ.ΡΟΔΟΥ'!F7+'Δ. ΠΡΩΤ.ΣΕΡΡΩΝ'!F7+'Δ. ΠΡΩΤ.ΣΥΡΟΥ'!F7+'Δ. ΠΡΩΤ.ΤΡΙΚΑΛΩΝ'!F7+'Δ. ΠΡΩΤ.ΤΡΙΠΟΛΗΣ'!F7+'Δ. ΠΡΩΤ.ΧΑΛΚΙΔΟΣ'!F7+'Δ. ΠΡΩΤ.ΧΑΝΙΩΝ'!F7</f>
        <v>228</v>
      </c>
      <c r="G7" s="188">
        <f>'Δ. ΠΡΩΤ.ΑΓΡΙΝΙΟΥ'!G7+'Δ. ΠΡΩΤ.ΑΘΗΝΩΝ'!G7+'Δ. ΠΡΩΤ.ΑΛΕΞΑΝΔΡΟΥΠΟΛΗΣ'!G7+'Δ. ΠΡΩΤ.ΒΕΡΟΙΑΣ'!G7+'Δ. ΠΡΩΤ.ΒΟΛΟΥ'!G7+'Δ. ΠΡΩΤ.ΗΡΑΚΛΕΙΟΥ'!G7+'Δ. ΠΡΩΤ.ΘΕΣΣΑΛΟΝΙΚΗΣ'!G7+'Δ. ΠΡΩΤ.ΙΩΑΝΝΙΝΩΝ'!G7+'Δ. ΠΡΩΤ.ΚΑΒΑΛΑΣ'!G7+'Δ. ΠΡΩΤ.ΚΑΛΑΜΑΤΑΣ'!G7+'Δ. ΠΡΩΤ.ΚΕΡΚΥΡΑΣ'!G7+'Δ. ΠΡΩΤ.ΚΟΖΑΝΗΣ'!G7+'Δ. ΠΡΩΤ.ΚΟΜΟΤΗΝΗΣ'!G7+'Δ. ΠΡΩΤ.ΚΟΡΙΝΘΟΥ'!G7+'Δ. ΠΡΩΤ.ΛΑΜΙΑΣ'!G7+'Δ. ΠΡΩΤ.ΛΑΡΙΣΑΣ'!G7+'Δ. ΠΡΩΤ.ΛΙΒΑΔΕΙΑΣ'!G7+'Δ. ΠΡΩΤ.ΜΕΣΟΛΟΓΓΙΟΥ'!G7+'Δ. ΠΡΩΤ.ΜΥΤΙΛΗΝΗΣ'!G7+'Δ. ΠΡΩΤ.ΝΑΥΠΛΙΟΥ'!G7+'Δ. ΠΡΩΤ.ΠΑΤΡΩΝ'!G7+'Δ. ΠΡΩΤ.ΠΕΙΡΑΙΩΣ'!G7+'Δ. ΠΡΩΤ.ΠΥΡΓΟΥ'!G7+'Δ. ΠΡΩΤ.ΡΟΔΟΥ'!G7+'Δ. ΠΡΩΤ.ΣΕΡΡΩΝ'!G7+'Δ. ΠΡΩΤ.ΣΥΡΟΥ'!G7+'Δ. ΠΡΩΤ.ΤΡΙΚΑΛΩΝ'!G7+'Δ. ΠΡΩΤ.ΤΡΙΠΟΛΗΣ'!G7+'Δ. ΠΡΩΤ.ΧΑΛΚΙΔΟΣ'!G7+'Δ. ΠΡΩΤ.ΧΑΝΙΩΝ'!G7</f>
        <v>340</v>
      </c>
      <c r="H7" s="188">
        <f>'Δ. ΠΡΩΤ.ΑΓΡΙΝΙΟΥ'!H7+'Δ. ΠΡΩΤ.ΑΘΗΝΩΝ'!H7+'Δ. ΠΡΩΤ.ΑΛΕΞΑΝΔΡΟΥΠΟΛΗΣ'!H7+'Δ. ΠΡΩΤ.ΒΕΡΟΙΑΣ'!H7+'Δ. ΠΡΩΤ.ΒΟΛΟΥ'!H7+'Δ. ΠΡΩΤ.ΗΡΑΚΛΕΙΟΥ'!H7+'Δ. ΠΡΩΤ.ΘΕΣΣΑΛΟΝΙΚΗΣ'!H7+'Δ. ΠΡΩΤ.ΙΩΑΝΝΙΝΩΝ'!H7+'Δ. ΠΡΩΤ.ΚΑΒΑΛΑΣ'!H7+'Δ. ΠΡΩΤ.ΚΑΛΑΜΑΤΑΣ'!H7+'Δ. ΠΡΩΤ.ΚΕΡΚΥΡΑΣ'!H7+'Δ. ΠΡΩΤ.ΚΟΖΑΝΗΣ'!H7+'Δ. ΠΡΩΤ.ΚΟΜΟΤΗΝΗΣ'!H7+'Δ. ΠΡΩΤ.ΚΟΡΙΝΘΟΥ'!H7+'Δ. ΠΡΩΤ.ΛΑΜΙΑΣ'!H7+'Δ. ΠΡΩΤ.ΛΑΡΙΣΑΣ'!H7+'Δ. ΠΡΩΤ.ΛΙΒΑΔΕΙΑΣ'!H7+'Δ. ΠΡΩΤ.ΜΕΣΟΛΟΓΓΙΟΥ'!H7+'Δ. ΠΡΩΤ.ΜΥΤΙΛΗΝΗΣ'!H7+'Δ. ΠΡΩΤ.ΝΑΥΠΛΙΟΥ'!H7+'Δ. ΠΡΩΤ.ΠΑΤΡΩΝ'!H7+'Δ. ΠΡΩΤ.ΠΕΙΡΑΙΩΣ'!H7+'Δ. ΠΡΩΤ.ΠΥΡΓΟΥ'!H7+'Δ. ΠΡΩΤ.ΡΟΔΟΥ'!H7+'Δ. ΠΡΩΤ.ΣΕΡΡΩΝ'!H7+'Δ. ΠΡΩΤ.ΣΥΡΟΥ'!H7+'Δ. ΠΡΩΤ.ΤΡΙΚΑΛΩΝ'!H7+'Δ. ΠΡΩΤ.ΤΡΙΠΟΛΗΣ'!H7+'Δ. ΠΡΩΤ.ΧΑΛΚΙΔΟΣ'!H7+'Δ. ΠΡΩΤ.ΧΑΝΙΩΝ'!H7</f>
        <v>7</v>
      </c>
      <c r="I7" s="188">
        <f>'Δ. ΠΡΩΤ.ΑΓΡΙΝΙΟΥ'!I7+'Δ. ΠΡΩΤ.ΑΘΗΝΩΝ'!I7+'Δ. ΠΡΩΤ.ΑΛΕΞΑΝΔΡΟΥΠΟΛΗΣ'!I7+'Δ. ΠΡΩΤ.ΒΕΡΟΙΑΣ'!I7+'Δ. ΠΡΩΤ.ΒΟΛΟΥ'!I7+'Δ. ΠΡΩΤ.ΗΡΑΚΛΕΙΟΥ'!I7+'Δ. ΠΡΩΤ.ΘΕΣΣΑΛΟΝΙΚΗΣ'!I7+'Δ. ΠΡΩΤ.ΙΩΑΝΝΙΝΩΝ'!I7+'Δ. ΠΡΩΤ.ΚΑΒΑΛΑΣ'!I7+'Δ. ΠΡΩΤ.ΚΑΛΑΜΑΤΑΣ'!I7+'Δ. ΠΡΩΤ.ΚΕΡΚΥΡΑΣ'!I7+'Δ. ΠΡΩΤ.ΚΟΖΑΝΗΣ'!I7+'Δ. ΠΡΩΤ.ΚΟΜΟΤΗΝΗΣ'!I7+'Δ. ΠΡΩΤ.ΚΟΡΙΝΘΟΥ'!I7+'Δ. ΠΡΩΤ.ΛΑΜΙΑΣ'!I7+'Δ. ΠΡΩΤ.ΛΑΡΙΣΑΣ'!I7+'Δ. ΠΡΩΤ.ΛΙΒΑΔΕΙΑΣ'!I7+'Δ. ΠΡΩΤ.ΜΕΣΟΛΟΓΓΙΟΥ'!I7+'Δ. ΠΡΩΤ.ΜΥΤΙΛΗΝΗΣ'!I7+'Δ. ΠΡΩΤ.ΝΑΥΠΛΙΟΥ'!I7+'Δ. ΠΡΩΤ.ΠΑΤΡΩΝ'!I7+'Δ. ΠΡΩΤ.ΠΕΙΡΑΙΩΣ'!I7+'Δ. ΠΡΩΤ.ΠΥΡΓΟΥ'!I7+'Δ. ΠΡΩΤ.ΡΟΔΟΥ'!I7+'Δ. ΠΡΩΤ.ΣΕΡΡΩΝ'!I7+'Δ. ΠΡΩΤ.ΣΥΡΟΥ'!I7+'Δ. ΠΡΩΤ.ΤΡΙΚΑΛΩΝ'!I7+'Δ. ΠΡΩΤ.ΤΡΙΠΟΛΗΣ'!I7+'Δ. ΠΡΩΤ.ΧΑΛΚΙΔΟΣ'!I7+'Δ. ΠΡΩΤ.ΧΑΝΙΩΝ'!I7</f>
        <v>0</v>
      </c>
      <c r="J7" s="188">
        <f>'Δ. ΠΡΩΤ.ΑΓΡΙΝΙΟΥ'!J7+'Δ. ΠΡΩΤ.ΑΘΗΝΩΝ'!J7+'Δ. ΠΡΩΤ.ΑΛΕΞΑΝΔΡΟΥΠΟΛΗΣ'!J7+'Δ. ΠΡΩΤ.ΒΕΡΟΙΑΣ'!J7+'Δ. ΠΡΩΤ.ΒΟΛΟΥ'!J7+'Δ. ΠΡΩΤ.ΗΡΑΚΛΕΙΟΥ'!J7+'Δ. ΠΡΩΤ.ΘΕΣΣΑΛΟΝΙΚΗΣ'!J7+'Δ. ΠΡΩΤ.ΙΩΑΝΝΙΝΩΝ'!J7+'Δ. ΠΡΩΤ.ΚΑΒΑΛΑΣ'!J7+'Δ. ΠΡΩΤ.ΚΑΛΑΜΑΤΑΣ'!J7+'Δ. ΠΡΩΤ.ΚΕΡΚΥΡΑΣ'!J7+'Δ. ΠΡΩΤ.ΚΟΖΑΝΗΣ'!J7+'Δ. ΠΡΩΤ.ΚΟΜΟΤΗΝΗΣ'!J7+'Δ. ΠΡΩΤ.ΚΟΡΙΝΘΟΥ'!J7+'Δ. ΠΡΩΤ.ΛΑΜΙΑΣ'!J7+'Δ. ΠΡΩΤ.ΛΑΡΙΣΑΣ'!J7+'Δ. ΠΡΩΤ.ΛΙΒΑΔΕΙΑΣ'!J7+'Δ. ΠΡΩΤ.ΜΕΣΟΛΟΓΓΙΟΥ'!J7+'Δ. ΠΡΩΤ.ΜΥΤΙΛΗΝΗΣ'!J7+'Δ. ΠΡΩΤ.ΝΑΥΠΛΙΟΥ'!J7+'Δ. ΠΡΩΤ.ΠΑΤΡΩΝ'!J7+'Δ. ΠΡΩΤ.ΠΕΙΡΑΙΩΣ'!J7+'Δ. ΠΡΩΤ.ΠΥΡΓΟΥ'!J7+'Δ. ΠΡΩΤ.ΡΟΔΟΥ'!J7+'Δ. ΠΡΩΤ.ΣΕΡΡΩΝ'!J7+'Δ. ΠΡΩΤ.ΣΥΡΟΥ'!J7+'Δ. ΠΡΩΤ.ΤΡΙΚΑΛΩΝ'!J7+'Δ. ΠΡΩΤ.ΤΡΙΠΟΛΗΣ'!J7+'Δ. ΠΡΩΤ.ΧΑΛΚΙΔΟΣ'!J7+'Δ. ΠΡΩΤ.ΧΑΝΙΩΝ'!J7</f>
        <v>347</v>
      </c>
      <c r="K7" s="188">
        <f>'Δ. ΠΡΩΤ.ΑΓΡΙΝΙΟΥ'!K7+'Δ. ΠΡΩΤ.ΑΘΗΝΩΝ'!K7+'Δ. ΠΡΩΤ.ΑΛΕΞΑΝΔΡΟΥΠΟΛΗΣ'!K7+'Δ. ΠΡΩΤ.ΒΕΡΟΙΑΣ'!K7+'Δ. ΠΡΩΤ.ΒΟΛΟΥ'!K7+'Δ. ΠΡΩΤ.ΗΡΑΚΛΕΙΟΥ'!K7+'Δ. ΠΡΩΤ.ΘΕΣΣΑΛΟΝΙΚΗΣ'!K7+'Δ. ΠΡΩΤ.ΙΩΑΝΝΙΝΩΝ'!K7+'Δ. ΠΡΩΤ.ΚΑΒΑΛΑΣ'!K7+'Δ. ΠΡΩΤ.ΚΑΛΑΜΑΤΑΣ'!K7+'Δ. ΠΡΩΤ.ΚΕΡΚΥΡΑΣ'!K7+'Δ. ΠΡΩΤ.ΚΟΖΑΝΗΣ'!K7+'Δ. ΠΡΩΤ.ΚΟΜΟΤΗΝΗΣ'!K7+'Δ. ΠΡΩΤ.ΚΟΡΙΝΘΟΥ'!K7+'Δ. ΠΡΩΤ.ΛΑΜΙΑΣ'!K7+'Δ. ΠΡΩΤ.ΛΑΡΙΣΑΣ'!K7+'Δ. ΠΡΩΤ.ΛΙΒΑΔΕΙΑΣ'!K7+'Δ. ΠΡΩΤ.ΜΕΣΟΛΟΓΓΙΟΥ'!K7+'Δ. ΠΡΩΤ.ΜΥΤΙΛΗΝΗΣ'!K7+'Δ. ΠΡΩΤ.ΝΑΥΠΛΙΟΥ'!K7+'Δ. ΠΡΩΤ.ΠΑΤΡΩΝ'!K7+'Δ. ΠΡΩΤ.ΠΕΙΡΑΙΩΣ'!K7+'Δ. ΠΡΩΤ.ΠΥΡΓΟΥ'!K7+'Δ. ΠΡΩΤ.ΡΟΔΟΥ'!K7+'Δ. ΠΡΩΤ.ΣΕΡΡΩΝ'!K7+'Δ. ΠΡΩΤ.ΣΥΡΟΥ'!K7+'Δ. ΠΡΩΤ.ΤΡΙΚΑΛΩΝ'!K7+'Δ. ΠΡΩΤ.ΤΡΙΠΟΛΗΣ'!K7+'Δ. ΠΡΩΤ.ΧΑΛΚΙΔΟΣ'!K7+'Δ. ΠΡΩΤ.ΧΑΝΙΩΝ'!K7</f>
        <v>517</v>
      </c>
      <c r="L7" s="188">
        <f>'Δ. ΠΡΩΤ.ΑΓΡΙΝΙΟΥ'!L7+'Δ. ΠΡΩΤ.ΑΘΗΝΩΝ'!L7+'Δ. ΠΡΩΤ.ΑΛΕΞΑΝΔΡΟΥΠΟΛΗΣ'!L7+'Δ. ΠΡΩΤ.ΒΕΡΟΙΑΣ'!L7+'Δ. ΠΡΩΤ.ΒΟΛΟΥ'!L7+'Δ. ΠΡΩΤ.ΗΡΑΚΛΕΙΟΥ'!L7+'Δ. ΠΡΩΤ.ΘΕΣΣΑΛΟΝΙΚΗΣ'!L7+'Δ. ΠΡΩΤ.ΙΩΑΝΝΙΝΩΝ'!L7+'Δ. ΠΡΩΤ.ΚΑΒΑΛΑΣ'!L7+'Δ. ΠΡΩΤ.ΚΑΛΑΜΑΤΑΣ'!L7+'Δ. ΠΡΩΤ.ΚΕΡΚΥΡΑΣ'!L7+'Δ. ΠΡΩΤ.ΚΟΖΑΝΗΣ'!L7+'Δ. ΠΡΩΤ.ΚΟΜΟΤΗΝΗΣ'!L7+'Δ. ΠΡΩΤ.ΚΟΡΙΝΘΟΥ'!L7+'Δ. ΠΡΩΤ.ΛΑΜΙΑΣ'!L7+'Δ. ΠΡΩΤ.ΛΑΡΙΣΑΣ'!L7+'Δ. ΠΡΩΤ.ΛΙΒΑΔΕΙΑΣ'!L7+'Δ. ΠΡΩΤ.ΜΕΣΟΛΟΓΓΙΟΥ'!L7+'Δ. ΠΡΩΤ.ΜΥΤΙΛΗΝΗΣ'!L7+'Δ. ΠΡΩΤ.ΝΑΥΠΛΙΟΥ'!L7+'Δ. ΠΡΩΤ.ΠΑΤΡΩΝ'!L7+'Δ. ΠΡΩΤ.ΠΕΙΡΑΙΩΣ'!L7+'Δ. ΠΡΩΤ.ΠΥΡΓΟΥ'!L7+'Δ. ΠΡΩΤ.ΡΟΔΟΥ'!L7+'Δ. ΠΡΩΤ.ΣΕΡΡΩΝ'!L7+'Δ. ΠΡΩΤ.ΣΥΡΟΥ'!L7+'Δ. ΠΡΩΤ.ΤΡΙΚΑΛΩΝ'!L7+'Δ. ΠΡΩΤ.ΤΡΙΠΟΛΗΣ'!L7+'Δ. ΠΡΩΤ.ΧΑΛΚΙΔΟΣ'!L7+'Δ. ΠΡΩΤ.ΧΑΝΙΩΝ'!L7</f>
        <v>849</v>
      </c>
      <c r="M7" s="188">
        <f>'Δ. ΠΡΩΤ.ΑΓΡΙΝΙΟΥ'!M7+'Δ. ΠΡΩΤ.ΑΘΗΝΩΝ'!M7+'Δ. ΠΡΩΤ.ΑΛΕΞΑΝΔΡΟΥΠΟΛΗΣ'!M7+'Δ. ΠΡΩΤ.ΒΕΡΟΙΑΣ'!M7+'Δ. ΠΡΩΤ.ΒΟΛΟΥ'!M7+'Δ. ΠΡΩΤ.ΗΡΑΚΛΕΙΟΥ'!M7+'Δ. ΠΡΩΤ.ΘΕΣΣΑΛΟΝΙΚΗΣ'!M7+'Δ. ΠΡΩΤ.ΙΩΑΝΝΙΝΩΝ'!M7+'Δ. ΠΡΩΤ.ΚΑΒΑΛΑΣ'!M7+'Δ. ΠΡΩΤ.ΚΑΛΑΜΑΤΑΣ'!M7+'Δ. ΠΡΩΤ.ΚΕΡΚΥΡΑΣ'!M7+'Δ. ΠΡΩΤ.ΚΟΖΑΝΗΣ'!M7+'Δ. ΠΡΩΤ.ΚΟΜΟΤΗΝΗΣ'!M7+'Δ. ΠΡΩΤ.ΚΟΡΙΝΘΟΥ'!M7+'Δ. ΠΡΩΤ.ΛΑΜΙΑΣ'!M7+'Δ. ΠΡΩΤ.ΛΑΡΙΣΑΣ'!M7+'Δ. ΠΡΩΤ.ΛΙΒΑΔΕΙΑΣ'!M7+'Δ. ΠΡΩΤ.ΜΕΣΟΛΟΓΓΙΟΥ'!M7+'Δ. ΠΡΩΤ.ΜΥΤΙΛΗΝΗΣ'!M7+'Δ. ΠΡΩΤ.ΝΑΥΠΛΙΟΥ'!M7+'Δ. ΠΡΩΤ.ΠΑΤΡΩΝ'!M7+'Δ. ΠΡΩΤ.ΠΕΙΡΑΙΩΣ'!M7+'Δ. ΠΡΩΤ.ΠΥΡΓΟΥ'!M7+'Δ. ΠΡΩΤ.ΡΟΔΟΥ'!M7+'Δ. ΠΡΩΤ.ΣΕΡΡΩΝ'!M7+'Δ. ΠΡΩΤ.ΣΥΡΟΥ'!M7+'Δ. ΠΡΩΤ.ΤΡΙΚΑΛΩΝ'!M7+'Δ. ΠΡΩΤ.ΤΡΙΠΟΛΗΣ'!M7+'Δ. ΠΡΩΤ.ΧΑΛΚΙΔΟΣ'!M7+'Δ. ΠΡΩΤ.ΧΑΝΙΩΝ'!M7</f>
        <v>626</v>
      </c>
      <c r="N7" s="188">
        <f>'Δ. ΠΡΩΤ.ΑΓΡΙΝΙΟΥ'!N7+'Δ. ΠΡΩΤ.ΑΘΗΝΩΝ'!N7+'Δ. ΠΡΩΤ.ΑΛΕΞΑΝΔΡΟΥΠΟΛΗΣ'!N7+'Δ. ΠΡΩΤ.ΒΕΡΟΙΑΣ'!N7+'Δ. ΠΡΩΤ.ΒΟΛΟΥ'!N7+'Δ. ΠΡΩΤ.ΗΡΑΚΛΕΙΟΥ'!N7+'Δ. ΠΡΩΤ.ΘΕΣΣΑΛΟΝΙΚΗΣ'!N7+'Δ. ΠΡΩΤ.ΙΩΑΝΝΙΝΩΝ'!N7+'Δ. ΠΡΩΤ.ΚΑΒΑΛΑΣ'!N7+'Δ. ΠΡΩΤ.ΚΑΛΑΜΑΤΑΣ'!N7+'Δ. ΠΡΩΤ.ΚΕΡΚΥΡΑΣ'!N7+'Δ. ΠΡΩΤ.ΚΟΖΑΝΗΣ'!N7+'Δ. ΠΡΩΤ.ΚΟΜΟΤΗΝΗΣ'!N7+'Δ. ΠΡΩΤ.ΚΟΡΙΝΘΟΥ'!N7+'Δ. ΠΡΩΤ.ΛΑΜΙΑΣ'!N7+'Δ. ΠΡΩΤ.ΛΑΡΙΣΑΣ'!N7+'Δ. ΠΡΩΤ.ΛΙΒΑΔΕΙΑΣ'!N7+'Δ. ΠΡΩΤ.ΜΕΣΟΛΟΓΓΙΟΥ'!N7+'Δ. ΠΡΩΤ.ΜΥΤΙΛΗΝΗΣ'!N7+'Δ. ΠΡΩΤ.ΝΑΥΠΛΙΟΥ'!N7+'Δ. ΠΡΩΤ.ΠΑΤΡΩΝ'!N7+'Δ. ΠΡΩΤ.ΠΕΙΡΑΙΩΣ'!N7+'Δ. ΠΡΩΤ.ΠΥΡΓΟΥ'!N7+'Δ. ΠΡΩΤ.ΡΟΔΟΥ'!N7+'Δ. ΠΡΩΤ.ΣΕΡΡΩΝ'!N7+'Δ. ΠΡΩΤ.ΣΥΡΟΥ'!N7+'Δ. ΠΡΩΤ.ΤΡΙΚΑΛΩΝ'!N7+'Δ. ΠΡΩΤ.ΤΡΙΠΟΛΗΣ'!N7+'Δ. ΠΡΩΤ.ΧΑΛΚΙΔΟΣ'!N7+'Δ. ΠΡΩΤ.ΧΑΝΙΩΝ'!N7</f>
        <v>1992</v>
      </c>
      <c r="O7" s="2">
        <f>E7+F7-J7-N7</f>
        <v>0</v>
      </c>
    </row>
    <row r="8" spans="1:16" ht="20.100000000000001" customHeight="1" x14ac:dyDescent="0.2">
      <c r="A8" s="12" t="s">
        <v>17</v>
      </c>
      <c r="B8" s="188">
        <f>'Δ. ΠΡΩΤ.ΑΓΡΙΝΙΟΥ'!B8+'Δ. ΠΡΩΤ.ΑΘΗΝΩΝ'!B8+'Δ. ΠΡΩΤ.ΑΛΕΞΑΝΔΡΟΥΠΟΛΗΣ'!B8+'Δ. ΠΡΩΤ.ΒΕΡΟΙΑΣ'!B8+'Δ. ΠΡΩΤ.ΒΟΛΟΥ'!B8+'Δ. ΠΡΩΤ.ΗΡΑΚΛΕΙΟΥ'!B8+'Δ. ΠΡΩΤ.ΘΕΣΣΑΛΟΝΙΚΗΣ'!B8+'Δ. ΠΡΩΤ.ΙΩΑΝΝΙΝΩΝ'!B8+'Δ. ΠΡΩΤ.ΚΑΒΑΛΑΣ'!B8+'Δ. ΠΡΩΤ.ΚΑΛΑΜΑΤΑΣ'!B8+'Δ. ΠΡΩΤ.ΚΕΡΚΥΡΑΣ'!B8+'Δ. ΠΡΩΤ.ΚΟΖΑΝΗΣ'!B8+'Δ. ΠΡΩΤ.ΚΟΜΟΤΗΝΗΣ'!B8+'Δ. ΠΡΩΤ.ΚΟΡΙΝΘΟΥ'!B8+'Δ. ΠΡΩΤ.ΛΑΜΙΑΣ'!B8+'Δ. ΠΡΩΤ.ΛΑΡΙΣΑΣ'!B8+'Δ. ΠΡΩΤ.ΛΙΒΑΔΕΙΑΣ'!B8+'Δ. ΠΡΩΤ.ΜΕΣΟΛΟΓΓΙΟΥ'!B8+'Δ. ΠΡΩΤ.ΜΥΤΙΛΗΝΗΣ'!B8+'Δ. ΠΡΩΤ.ΝΑΥΠΛΙΟΥ'!B8+'Δ. ΠΡΩΤ.ΠΑΤΡΩΝ'!B8+'Δ. ΠΡΩΤ.ΠΕΙΡΑΙΩΣ'!B8+'Δ. ΠΡΩΤ.ΠΥΡΓΟΥ'!B8+'Δ. ΠΡΩΤ.ΡΟΔΟΥ'!B8+'Δ. ΠΡΩΤ.ΣΕΡΡΩΝ'!B8+'Δ. ΠΡΩΤ.ΣΥΡΟΥ'!B8+'Δ. ΠΡΩΤ.ΤΡΙΚΑΛΩΝ'!B8+'Δ. ΠΡΩΤ.ΤΡΙΠΟΛΗΣ'!B8+'Δ. ΠΡΩΤ.ΧΑΛΚΙΔΟΣ'!B8+'Δ. ΠΡΩΤ.ΧΑΝΙΩΝ'!B8</f>
        <v>22577</v>
      </c>
      <c r="C8" s="188">
        <f>'Δ. ΠΡΩΤ.ΑΓΡΙΝΙΟΥ'!C8+'Δ. ΠΡΩΤ.ΑΘΗΝΩΝ'!C8+'Δ. ΠΡΩΤ.ΑΛΕΞΑΝΔΡΟΥΠΟΛΗΣ'!C8+'Δ. ΠΡΩΤ.ΒΕΡΟΙΑΣ'!C8+'Δ. ΠΡΩΤ.ΒΟΛΟΥ'!C8+'Δ. ΠΡΩΤ.ΗΡΑΚΛΕΙΟΥ'!C8+'Δ. ΠΡΩΤ.ΘΕΣΣΑΛΟΝΙΚΗΣ'!C8+'Δ. ΠΡΩΤ.ΙΩΑΝΝΙΝΩΝ'!C8+'Δ. ΠΡΩΤ.ΚΑΒΑΛΑΣ'!C8+'Δ. ΠΡΩΤ.ΚΑΛΑΜΑΤΑΣ'!C8+'Δ. ΠΡΩΤ.ΚΕΡΚΥΡΑΣ'!C8+'Δ. ΠΡΩΤ.ΚΟΖΑΝΗΣ'!C8+'Δ. ΠΡΩΤ.ΚΟΜΟΤΗΝΗΣ'!C8+'Δ. ΠΡΩΤ.ΚΟΡΙΝΘΟΥ'!C8+'Δ. ΠΡΩΤ.ΛΑΜΙΑΣ'!C8+'Δ. ΠΡΩΤ.ΛΑΡΙΣΑΣ'!C8+'Δ. ΠΡΩΤ.ΛΙΒΑΔΕΙΑΣ'!C8+'Δ. ΠΡΩΤ.ΜΕΣΟΛΟΓΓΙΟΥ'!C8+'Δ. ΠΡΩΤ.ΜΥΤΙΛΗΝΗΣ'!C8+'Δ. ΠΡΩΤ.ΝΑΥΠΛΙΟΥ'!C8+'Δ. ΠΡΩΤ.ΠΑΤΡΩΝ'!C8+'Δ. ΠΡΩΤ.ΠΕΙΡΑΙΩΣ'!C8+'Δ. ΠΡΩΤ.ΠΥΡΓΟΥ'!C8+'Δ. ΠΡΩΤ.ΡΟΔΟΥ'!C8+'Δ. ΠΡΩΤ.ΣΕΡΡΩΝ'!C8+'Δ. ΠΡΩΤ.ΣΥΡΟΥ'!C8+'Δ. ΠΡΩΤ.ΤΡΙΚΑΛΩΝ'!C8+'Δ. ΠΡΩΤ.ΤΡΙΠΟΛΗΣ'!C8+'Δ. ΠΡΩΤ.ΧΑΛΚΙΔΟΣ'!C8+'Δ. ΠΡΩΤ.ΧΑΝΙΩΝ'!C8</f>
        <v>21964</v>
      </c>
      <c r="D8" s="188">
        <f>'Δ. ΠΡΩΤ.ΑΓΡΙΝΙΟΥ'!D8+'Δ. ΠΡΩΤ.ΑΘΗΝΩΝ'!D8+'Δ. ΠΡΩΤ.ΑΛΕΞΑΝΔΡΟΥΠΟΛΗΣ'!D8+'Δ. ΠΡΩΤ.ΒΕΡΟΙΑΣ'!D8+'Δ. ΠΡΩΤ.ΒΟΛΟΥ'!D8+'Δ. ΠΡΩΤ.ΗΡΑΚΛΕΙΟΥ'!D8+'Δ. ΠΡΩΤ.ΘΕΣΣΑΛΟΝΙΚΗΣ'!D8+'Δ. ΠΡΩΤ.ΙΩΑΝΝΙΝΩΝ'!D8+'Δ. ΠΡΩΤ.ΚΑΒΑΛΑΣ'!D8+'Δ. ΠΡΩΤ.ΚΑΛΑΜΑΤΑΣ'!D8+'Δ. ΠΡΩΤ.ΚΕΡΚΥΡΑΣ'!D8+'Δ. ΠΡΩΤ.ΚΟΖΑΝΗΣ'!D8+'Δ. ΠΡΩΤ.ΚΟΜΟΤΗΝΗΣ'!D8+'Δ. ΠΡΩΤ.ΚΟΡΙΝΘΟΥ'!D8+'Δ. ΠΡΩΤ.ΛΑΜΙΑΣ'!D8+'Δ. ΠΡΩΤ.ΛΑΡΙΣΑΣ'!D8+'Δ. ΠΡΩΤ.ΛΙΒΑΔΕΙΑΣ'!D8+'Δ. ΠΡΩΤ.ΜΕΣΟΛΟΓΓΙΟΥ'!D8+'Δ. ΠΡΩΤ.ΜΥΤΙΛΗΝΗΣ'!D8+'Δ. ΠΡΩΤ.ΝΑΥΠΛΙΟΥ'!D8+'Δ. ΠΡΩΤ.ΠΑΤΡΩΝ'!D8+'Δ. ΠΡΩΤ.ΠΕΙΡΑΙΩΣ'!D8+'Δ. ΠΡΩΤ.ΠΥΡΓΟΥ'!D8+'Δ. ΠΡΩΤ.ΡΟΔΟΥ'!D8+'Δ. ΠΡΩΤ.ΣΕΡΡΩΝ'!D8+'Δ. ΠΡΩΤ.ΣΥΡΟΥ'!D8+'Δ. ΠΡΩΤ.ΤΡΙΚΑΛΩΝ'!D8+'Δ. ΠΡΩΤ.ΤΡΙΠΟΛΗΣ'!D8+'Δ. ΠΡΩΤ.ΧΑΛΚΙΔΟΣ'!D8+'Δ. ΠΡΩΤ.ΧΑΝΙΩΝ'!D8</f>
        <v>19198</v>
      </c>
      <c r="E8" s="188">
        <f>'Δ. ΠΡΩΤ.ΑΓΡΙΝΙΟΥ'!E8+'Δ. ΠΡΩΤ.ΑΘΗΝΩΝ'!E8+'Δ. ΠΡΩΤ.ΑΛΕΞΑΝΔΡΟΥΠΟΛΗΣ'!E8+'Δ. ΠΡΩΤ.ΒΕΡΟΙΑΣ'!E8+'Δ. ΠΡΩΤ.ΒΟΛΟΥ'!E8+'Δ. ΠΡΩΤ.ΗΡΑΚΛΕΙΟΥ'!E8+'Δ. ΠΡΩΤ.ΘΕΣΣΑΛΟΝΙΚΗΣ'!E8+'Δ. ΠΡΩΤ.ΙΩΑΝΝΙΝΩΝ'!E8+'Δ. ΠΡΩΤ.ΚΑΒΑΛΑΣ'!E8+'Δ. ΠΡΩΤ.ΚΑΛΑΜΑΤΑΣ'!E8+'Δ. ΠΡΩΤ.ΚΕΡΚΥΡΑΣ'!E8+'Δ. ΠΡΩΤ.ΚΟΖΑΝΗΣ'!E8+'Δ. ΠΡΩΤ.ΚΟΜΟΤΗΝΗΣ'!E8+'Δ. ΠΡΩΤ.ΚΟΡΙΝΘΟΥ'!E8+'Δ. ΠΡΩΤ.ΛΑΜΙΑΣ'!E8+'Δ. ΠΡΩΤ.ΛΑΡΙΣΑΣ'!E8+'Δ. ΠΡΩΤ.ΛΙΒΑΔΕΙΑΣ'!E8+'Δ. ΠΡΩΤ.ΜΕΣΟΛΟΓΓΙΟΥ'!E8+'Δ. ΠΡΩΤ.ΜΥΤΙΛΗΝΗΣ'!E8+'Δ. ΠΡΩΤ.ΝΑΥΠΛΙΟΥ'!E8+'Δ. ΠΡΩΤ.ΠΑΤΡΩΝ'!E8+'Δ. ΠΡΩΤ.ΠΕΙΡΑΙΩΣ'!E8+'Δ. ΠΡΩΤ.ΠΥΡΓΟΥ'!E8+'Δ. ΠΡΩΤ.ΡΟΔΟΥ'!E8+'Δ. ΠΡΩΤ.ΣΕΡΡΩΝ'!E8+'Δ. ΠΡΩΤ.ΣΥΡΟΥ'!E8+'Δ. ΠΡΩΤ.ΤΡΙΚΑΛΩΝ'!E8+'Δ. ΠΡΩΤ.ΤΡΙΠΟΛΗΣ'!E8+'Δ. ΠΡΩΤ.ΧΑΛΚΙΔΟΣ'!E8+'Δ. ΠΡΩΤ.ΧΑΝΙΩΝ'!E8</f>
        <v>63739</v>
      </c>
      <c r="F8" s="188">
        <f>'Δ. ΠΡΩΤ.ΑΓΡΙΝΙΟΥ'!F8+'Δ. ΠΡΩΤ.ΑΘΗΝΩΝ'!F8+'Δ. ΠΡΩΤ.ΑΛΕΞΑΝΔΡΟΥΠΟΛΗΣ'!F8+'Δ. ΠΡΩΤ.ΒΕΡΟΙΑΣ'!F8+'Δ. ΠΡΩΤ.ΒΟΛΟΥ'!F8+'Δ. ΠΡΩΤ.ΗΡΑΚΛΕΙΟΥ'!F8+'Δ. ΠΡΩΤ.ΘΕΣΣΑΛΟΝΙΚΗΣ'!F8+'Δ. ΠΡΩΤ.ΙΩΑΝΝΙΝΩΝ'!F8+'Δ. ΠΡΩΤ.ΚΑΒΑΛΑΣ'!F8+'Δ. ΠΡΩΤ.ΚΑΛΑΜΑΤΑΣ'!F8+'Δ. ΠΡΩΤ.ΚΕΡΚΥΡΑΣ'!F8+'Δ. ΠΡΩΤ.ΚΟΖΑΝΗΣ'!F8+'Δ. ΠΡΩΤ.ΚΟΜΟΤΗΝΗΣ'!F8+'Δ. ΠΡΩΤ.ΚΟΡΙΝΘΟΥ'!F8+'Δ. ΠΡΩΤ.ΛΑΜΙΑΣ'!F8+'Δ. ΠΡΩΤ.ΛΑΡΙΣΑΣ'!F8+'Δ. ΠΡΩΤ.ΛΙΒΑΔΕΙΑΣ'!F8+'Δ. ΠΡΩΤ.ΜΕΣΟΛΟΓΓΙΟΥ'!F8+'Δ. ΠΡΩΤ.ΜΥΤΙΛΗΝΗΣ'!F8+'Δ. ΠΡΩΤ.ΝΑΥΠΛΙΟΥ'!F8+'Δ. ΠΡΩΤ.ΠΑΤΡΩΝ'!F8+'Δ. ΠΡΩΤ.ΠΕΙΡΑΙΩΣ'!F8+'Δ. ΠΡΩΤ.ΠΥΡΓΟΥ'!F8+'Δ. ΠΡΩΤ.ΡΟΔΟΥ'!F8+'Δ. ΠΡΩΤ.ΣΕΡΡΩΝ'!F8+'Δ. ΠΡΩΤ.ΣΥΡΟΥ'!F8+'Δ. ΠΡΩΤ.ΤΡΙΚΑΛΩΝ'!F8+'Δ. ΠΡΩΤ.ΤΡΙΠΟΛΗΣ'!F8+'Δ. ΠΡΩΤ.ΧΑΛΚΙΔΟΣ'!F8+'Δ. ΠΡΩΤ.ΧΑΝΙΩΝ'!F8</f>
        <v>10054</v>
      </c>
      <c r="G8" s="188">
        <f>'Δ. ΠΡΩΤ.ΑΓΡΙΝΙΟΥ'!G8+'Δ. ΠΡΩΤ.ΑΘΗΝΩΝ'!G8+'Δ. ΠΡΩΤ.ΑΛΕΞΑΝΔΡΟΥΠΟΛΗΣ'!G8+'Δ. ΠΡΩΤ.ΒΕΡΟΙΑΣ'!G8+'Δ. ΠΡΩΤ.ΒΟΛΟΥ'!G8+'Δ. ΠΡΩΤ.ΗΡΑΚΛΕΙΟΥ'!G8+'Δ. ΠΡΩΤ.ΘΕΣΣΑΛΟΝΙΚΗΣ'!G8+'Δ. ΠΡΩΤ.ΙΩΑΝΝΙΝΩΝ'!G8+'Δ. ΠΡΩΤ.ΚΑΒΑΛΑΣ'!G8+'Δ. ΠΡΩΤ.ΚΑΛΑΜΑΤΑΣ'!G8+'Δ. ΠΡΩΤ.ΚΕΡΚΥΡΑΣ'!G8+'Δ. ΠΡΩΤ.ΚΟΖΑΝΗΣ'!G8+'Δ. ΠΡΩΤ.ΚΟΜΟΤΗΝΗΣ'!G8+'Δ. ΠΡΩΤ.ΚΟΡΙΝΘΟΥ'!G8+'Δ. ΠΡΩΤ.ΛΑΜΙΑΣ'!G8+'Δ. ΠΡΩΤ.ΛΑΡΙΣΑΣ'!G8+'Δ. ΠΡΩΤ.ΛΙΒΑΔΕΙΑΣ'!G8+'Δ. ΠΡΩΤ.ΜΕΣΟΛΟΓΓΙΟΥ'!G8+'Δ. ΠΡΩΤ.ΜΥΤΙΛΗΝΗΣ'!G8+'Δ. ΠΡΩΤ.ΝΑΥΠΛΙΟΥ'!G8+'Δ. ΠΡΩΤ.ΠΑΤΡΩΝ'!G8+'Δ. ΠΡΩΤ.ΠΕΙΡΑΙΩΣ'!G8+'Δ. ΠΡΩΤ.ΠΥΡΓΟΥ'!G8+'Δ. ΠΡΩΤ.ΡΟΔΟΥ'!G8+'Δ. ΠΡΩΤ.ΣΕΡΡΩΝ'!G8+'Δ. ΠΡΩΤ.ΣΥΡΟΥ'!G8+'Δ. ΠΡΩΤ.ΤΡΙΚΑΛΩΝ'!G8+'Δ. ΠΡΩΤ.ΤΡΙΠΟΛΗΣ'!G8+'Δ. ΠΡΩΤ.ΧΑΛΚΙΔΟΣ'!G8+'Δ. ΠΡΩΤ.ΧΑΝΙΩΝ'!G8</f>
        <v>12006</v>
      </c>
      <c r="H8" s="188">
        <f>'Δ. ΠΡΩΤ.ΑΓΡΙΝΙΟΥ'!H8+'Δ. ΠΡΩΤ.ΑΘΗΝΩΝ'!H8+'Δ. ΠΡΩΤ.ΑΛΕΞΑΝΔΡΟΥΠΟΛΗΣ'!H8+'Δ. ΠΡΩΤ.ΒΕΡΟΙΑΣ'!H8+'Δ. ΠΡΩΤ.ΒΟΛΟΥ'!H8+'Δ. ΠΡΩΤ.ΗΡΑΚΛΕΙΟΥ'!H8+'Δ. ΠΡΩΤ.ΘΕΣΣΑΛΟΝΙΚΗΣ'!H8+'Δ. ΠΡΩΤ.ΙΩΑΝΝΙΝΩΝ'!H8+'Δ. ΠΡΩΤ.ΚΑΒΑΛΑΣ'!H8+'Δ. ΠΡΩΤ.ΚΑΛΑΜΑΤΑΣ'!H8+'Δ. ΠΡΩΤ.ΚΕΡΚΥΡΑΣ'!H8+'Δ. ΠΡΩΤ.ΚΟΖΑΝΗΣ'!H8+'Δ. ΠΡΩΤ.ΚΟΜΟΤΗΝΗΣ'!H8+'Δ. ΠΡΩΤ.ΚΟΡΙΝΘΟΥ'!H8+'Δ. ΠΡΩΤ.ΛΑΜΙΑΣ'!H8+'Δ. ΠΡΩΤ.ΛΑΡΙΣΑΣ'!H8+'Δ. ΠΡΩΤ.ΛΙΒΑΔΕΙΑΣ'!H8+'Δ. ΠΡΩΤ.ΜΕΣΟΛΟΓΓΙΟΥ'!H8+'Δ. ΠΡΩΤ.ΜΥΤΙΛΗΝΗΣ'!H8+'Δ. ΠΡΩΤ.ΝΑΥΠΛΙΟΥ'!H8+'Δ. ΠΡΩΤ.ΠΑΤΡΩΝ'!H8+'Δ. ΠΡΩΤ.ΠΕΙΡΑΙΩΣ'!H8+'Δ. ΠΡΩΤ.ΠΥΡΓΟΥ'!H8+'Δ. ΠΡΩΤ.ΡΟΔΟΥ'!H8+'Δ. ΠΡΩΤ.ΣΕΡΡΩΝ'!H8+'Δ. ΠΡΩΤ.ΣΥΡΟΥ'!H8+'Δ. ΠΡΩΤ.ΤΡΙΚΑΛΩΝ'!H8+'Δ. ΠΡΩΤ.ΤΡΙΠΟΛΗΣ'!H8+'Δ. ΠΡΩΤ.ΧΑΛΚΙΔΟΣ'!H8+'Δ. ΠΡΩΤ.ΧΑΝΙΩΝ'!H8</f>
        <v>391</v>
      </c>
      <c r="I8" s="188">
        <f>'Δ. ΠΡΩΤ.ΑΓΡΙΝΙΟΥ'!I8+'Δ. ΠΡΩΤ.ΑΘΗΝΩΝ'!I8+'Δ. ΠΡΩΤ.ΑΛΕΞΑΝΔΡΟΥΠΟΛΗΣ'!I8+'Δ. ΠΡΩΤ.ΒΕΡΟΙΑΣ'!I8+'Δ. ΠΡΩΤ.ΒΟΛΟΥ'!I8+'Δ. ΠΡΩΤ.ΗΡΑΚΛΕΙΟΥ'!I8+'Δ. ΠΡΩΤ.ΘΕΣΣΑΛΟΝΙΚΗΣ'!I8+'Δ. ΠΡΩΤ.ΙΩΑΝΝΙΝΩΝ'!I8+'Δ. ΠΡΩΤ.ΚΑΒΑΛΑΣ'!I8+'Δ. ΠΡΩΤ.ΚΑΛΑΜΑΤΑΣ'!I8+'Δ. ΠΡΩΤ.ΚΕΡΚΥΡΑΣ'!I8+'Δ. ΠΡΩΤ.ΚΟΖΑΝΗΣ'!I8+'Δ. ΠΡΩΤ.ΚΟΜΟΤΗΝΗΣ'!I8+'Δ. ΠΡΩΤ.ΚΟΡΙΝΘΟΥ'!I8+'Δ. ΠΡΩΤ.ΛΑΜΙΑΣ'!I8+'Δ. ΠΡΩΤ.ΛΑΡΙΣΑΣ'!I8+'Δ. ΠΡΩΤ.ΛΙΒΑΔΕΙΑΣ'!I8+'Δ. ΠΡΩΤ.ΜΕΣΟΛΟΓΓΙΟΥ'!I8+'Δ. ΠΡΩΤ.ΜΥΤΙΛΗΝΗΣ'!I8+'Δ. ΠΡΩΤ.ΝΑΥΠΛΙΟΥ'!I8+'Δ. ΠΡΩΤ.ΠΑΤΡΩΝ'!I8+'Δ. ΠΡΩΤ.ΠΕΙΡΑΙΩΣ'!I8+'Δ. ΠΡΩΤ.ΠΥΡΓΟΥ'!I8+'Δ. ΠΡΩΤ.ΡΟΔΟΥ'!I8+'Δ. ΠΡΩΤ.ΣΕΡΡΩΝ'!I8+'Δ. ΠΡΩΤ.ΣΥΡΟΥ'!I8+'Δ. ΠΡΩΤ.ΤΡΙΚΑΛΩΝ'!I8+'Δ. ΠΡΩΤ.ΤΡΙΠΟΛΗΣ'!I8+'Δ. ΠΡΩΤ.ΧΑΛΚΙΔΟΣ'!I8+'Δ. ΠΡΩΤ.ΧΑΝΙΩΝ'!I8</f>
        <v>35</v>
      </c>
      <c r="J8" s="188">
        <f>'Δ. ΠΡΩΤ.ΑΓΡΙΝΙΟΥ'!J8+'Δ. ΠΡΩΤ.ΑΘΗΝΩΝ'!J8+'Δ. ΠΡΩΤ.ΑΛΕΞΑΝΔΡΟΥΠΟΛΗΣ'!J8+'Δ. ΠΡΩΤ.ΒΕΡΟΙΑΣ'!J8+'Δ. ΠΡΩΤ.ΒΟΛΟΥ'!J8+'Δ. ΠΡΩΤ.ΗΡΑΚΛΕΙΟΥ'!J8+'Δ. ΠΡΩΤ.ΘΕΣΣΑΛΟΝΙΚΗΣ'!J8+'Δ. ΠΡΩΤ.ΙΩΑΝΝΙΝΩΝ'!J8+'Δ. ΠΡΩΤ.ΚΑΒΑΛΑΣ'!J8+'Δ. ΠΡΩΤ.ΚΑΛΑΜΑΤΑΣ'!J8+'Δ. ΠΡΩΤ.ΚΕΡΚΥΡΑΣ'!J8+'Δ. ΠΡΩΤ.ΚΟΖΑΝΗΣ'!J8+'Δ. ΠΡΩΤ.ΚΟΜΟΤΗΝΗΣ'!J8+'Δ. ΠΡΩΤ.ΚΟΡΙΝΘΟΥ'!J8+'Δ. ΠΡΩΤ.ΛΑΜΙΑΣ'!J8+'Δ. ΠΡΩΤ.ΛΑΡΙΣΑΣ'!J8+'Δ. ΠΡΩΤ.ΛΙΒΑΔΕΙΑΣ'!J8+'Δ. ΠΡΩΤ.ΜΕΣΟΛΟΓΓΙΟΥ'!J8+'Δ. ΠΡΩΤ.ΜΥΤΙΛΗΝΗΣ'!J8+'Δ. ΠΡΩΤ.ΝΑΥΠΛΙΟΥ'!J8+'Δ. ΠΡΩΤ.ΠΑΤΡΩΝ'!J8+'Δ. ΠΡΩΤ.ΠΕΙΡΑΙΩΣ'!J8+'Δ. ΠΡΩΤ.ΠΥΡΓΟΥ'!J8+'Δ. ΠΡΩΤ.ΡΟΔΟΥ'!J8+'Δ. ΠΡΩΤ.ΣΕΡΡΩΝ'!J8+'Δ. ΠΡΩΤ.ΣΥΡΟΥ'!J8+'Δ. ΠΡΩΤ.ΤΡΙΚΑΛΩΝ'!J8+'Δ. ΠΡΩΤ.ΤΡΙΠΟΛΗΣ'!J8+'Δ. ΠΡΩΤ.ΧΑΛΚΙΔΟΣ'!J8+'Δ. ΠΡΩΤ.ΧΑΝΙΩΝ'!J8</f>
        <v>12432</v>
      </c>
      <c r="K8" s="188">
        <f>'Δ. ΠΡΩΤ.ΑΓΡΙΝΙΟΥ'!K8+'Δ. ΠΡΩΤ.ΑΘΗΝΩΝ'!K8+'Δ. ΠΡΩΤ.ΑΛΕΞΑΝΔΡΟΥΠΟΛΗΣ'!K8+'Δ. ΠΡΩΤ.ΒΕΡΟΙΑΣ'!K8+'Δ. ΠΡΩΤ.ΒΟΛΟΥ'!K8+'Δ. ΠΡΩΤ.ΗΡΑΚΛΕΙΟΥ'!K8+'Δ. ΠΡΩΤ.ΘΕΣΣΑΛΟΝΙΚΗΣ'!K8+'Δ. ΠΡΩΤ.ΙΩΑΝΝΙΝΩΝ'!K8+'Δ. ΠΡΩΤ.ΚΑΒΑΛΑΣ'!K8+'Δ. ΠΡΩΤ.ΚΑΛΑΜΑΤΑΣ'!K8+'Δ. ΠΡΩΤ.ΚΕΡΚΥΡΑΣ'!K8+'Δ. ΠΡΩΤ.ΚΟΖΑΝΗΣ'!K8+'Δ. ΠΡΩΤ.ΚΟΜΟΤΗΝΗΣ'!K8+'Δ. ΠΡΩΤ.ΚΟΡΙΝΘΟΥ'!K8+'Δ. ΠΡΩΤ.ΛΑΜΙΑΣ'!K8+'Δ. ΠΡΩΤ.ΛΑΡΙΣΑΣ'!K8+'Δ. ΠΡΩΤ.ΛΙΒΑΔΕΙΑΣ'!K8+'Δ. ΠΡΩΤ.ΜΕΣΟΛΟΓΓΙΟΥ'!K8+'Δ. ΠΡΩΤ.ΜΥΤΙΛΗΝΗΣ'!K8+'Δ. ΠΡΩΤ.ΝΑΥΠΛΙΟΥ'!K8+'Δ. ΠΡΩΤ.ΠΑΤΡΩΝ'!K8+'Δ. ΠΡΩΤ.ΠΕΙΡΑΙΩΣ'!K8+'Δ. ΠΡΩΤ.ΠΥΡΓΟΥ'!K8+'Δ. ΠΡΩΤ.ΡΟΔΟΥ'!K8+'Δ. ΠΡΩΤ.ΣΕΡΡΩΝ'!K8+'Δ. ΠΡΩΤ.ΣΥΡΟΥ'!K8+'Δ. ΠΡΩΤ.ΤΡΙΚΑΛΩΝ'!K8+'Δ. ΠΡΩΤ.ΤΡΙΠΟΛΗΣ'!K8+'Δ. ΠΡΩΤ.ΧΑΛΚΙΔΟΣ'!K8+'Δ. ΠΡΩΤ.ΧΑΝΙΩΝ'!K8</f>
        <v>22796</v>
      </c>
      <c r="L8" s="188">
        <f>'Δ. ΠΡΩΤ.ΑΓΡΙΝΙΟΥ'!L8+'Δ. ΠΡΩΤ.ΑΘΗΝΩΝ'!L8+'Δ. ΠΡΩΤ.ΑΛΕΞΑΝΔΡΟΥΠΟΛΗΣ'!L8+'Δ. ΠΡΩΤ.ΒΕΡΟΙΑΣ'!L8+'Δ. ΠΡΩΤ.ΒΟΛΟΥ'!L8+'Δ. ΠΡΩΤ.ΗΡΑΚΛΕΙΟΥ'!L8+'Δ. ΠΡΩΤ.ΘΕΣΣΑΛΟΝΙΚΗΣ'!L8+'Δ. ΠΡΩΤ.ΙΩΑΝΝΙΝΩΝ'!L8+'Δ. ΠΡΩΤ.ΚΑΒΑΛΑΣ'!L8+'Δ. ΠΡΩΤ.ΚΑΛΑΜΑΤΑΣ'!L8+'Δ. ΠΡΩΤ.ΚΕΡΚΥΡΑΣ'!L8+'Δ. ΠΡΩΤ.ΚΟΖΑΝΗΣ'!L8+'Δ. ΠΡΩΤ.ΚΟΜΟΤΗΝΗΣ'!L8+'Δ. ΠΡΩΤ.ΚΟΡΙΝΘΟΥ'!L8+'Δ. ΠΡΩΤ.ΛΑΜΙΑΣ'!L8+'Δ. ΠΡΩΤ.ΛΑΡΙΣΑΣ'!L8+'Δ. ΠΡΩΤ.ΛΙΒΑΔΕΙΑΣ'!L8+'Δ. ΠΡΩΤ.ΜΕΣΟΛΟΓΓΙΟΥ'!L8+'Δ. ΠΡΩΤ.ΜΥΤΙΛΗΝΗΣ'!L8+'Δ. ΠΡΩΤ.ΝΑΥΠΛΙΟΥ'!L8+'Δ. ΠΡΩΤ.ΠΑΤΡΩΝ'!L8+'Δ. ΠΡΩΤ.ΠΕΙΡΑΙΩΣ'!L8+'Δ. ΠΡΩΤ.ΠΥΡΓΟΥ'!L8+'Δ. ΠΡΩΤ.ΡΟΔΟΥ'!L8+'Δ. ΠΡΩΤ.ΣΕΡΡΩΝ'!L8+'Δ. ΠΡΩΤ.ΣΥΡΟΥ'!L8+'Δ. ΠΡΩΤ.ΤΡΙΚΑΛΩΝ'!L8+'Δ. ΠΡΩΤ.ΤΡΙΠΟΛΗΣ'!L8+'Δ. ΠΡΩΤ.ΧΑΛΚΙΔΟΣ'!L8+'Δ. ΠΡΩΤ.ΧΑΝΙΩΝ'!L8</f>
        <v>22066</v>
      </c>
      <c r="M8" s="188">
        <f>'Δ. ΠΡΩΤ.ΑΓΡΙΝΙΟΥ'!M8+'Δ. ΠΡΩΤ.ΑΘΗΝΩΝ'!M8+'Δ. ΠΡΩΤ.ΑΛΕΞΑΝΔΡΟΥΠΟΛΗΣ'!M8+'Δ. ΠΡΩΤ.ΒΕΡΟΙΑΣ'!M8+'Δ. ΠΡΩΤ.ΒΟΛΟΥ'!M8+'Δ. ΠΡΩΤ.ΗΡΑΚΛΕΙΟΥ'!M8+'Δ. ΠΡΩΤ.ΘΕΣΣΑΛΟΝΙΚΗΣ'!M8+'Δ. ΠΡΩΤ.ΙΩΑΝΝΙΝΩΝ'!M8+'Δ. ΠΡΩΤ.ΚΑΒΑΛΑΣ'!M8+'Δ. ΠΡΩΤ.ΚΑΛΑΜΑΤΑΣ'!M8+'Δ. ΠΡΩΤ.ΚΕΡΚΥΡΑΣ'!M8+'Δ. ΠΡΩΤ.ΚΟΖΑΝΗΣ'!M8+'Δ. ΠΡΩΤ.ΚΟΜΟΤΗΝΗΣ'!M8+'Δ. ΠΡΩΤ.ΚΟΡΙΝΘΟΥ'!M8+'Δ. ΠΡΩΤ.ΛΑΜΙΑΣ'!M8+'Δ. ΠΡΩΤ.ΛΑΡΙΣΑΣ'!M8+'Δ. ΠΡΩΤ.ΛΙΒΑΔΕΙΑΣ'!M8+'Δ. ΠΡΩΤ.ΜΕΣΟΛΟΓΓΙΟΥ'!M8+'Δ. ΠΡΩΤ.ΜΥΤΙΛΗΝΗΣ'!M8+'Δ. ΠΡΩΤ.ΝΑΥΠΛΙΟΥ'!M8+'Δ. ΠΡΩΤ.ΠΑΤΡΩΝ'!M8+'Δ. ΠΡΩΤ.ΠΕΙΡΑΙΩΣ'!M8+'Δ. ΠΡΩΤ.ΠΥΡΓΟΥ'!M8+'Δ. ΠΡΩΤ.ΡΟΔΟΥ'!M8+'Δ. ΠΡΩΤ.ΣΕΡΡΩΝ'!M8+'Δ. ΠΡΩΤ.ΣΥΡΟΥ'!M8+'Δ. ΠΡΩΤ.ΤΡΙΚΑΛΩΝ'!M8+'Δ. ΠΡΩΤ.ΤΡΙΠΟΛΗΣ'!M8+'Δ. ΠΡΩΤ.ΧΑΛΚΙΔΟΣ'!M8+'Δ. ΠΡΩΤ.ΧΑΝΙΩΝ'!M8</f>
        <v>16499</v>
      </c>
      <c r="N8" s="188">
        <f>'Δ. ΠΡΩΤ.ΑΓΡΙΝΙΟΥ'!N8+'Δ. ΠΡΩΤ.ΑΘΗΝΩΝ'!N8+'Δ. ΠΡΩΤ.ΑΛΕΞΑΝΔΡΟΥΠΟΛΗΣ'!N8+'Δ. ΠΡΩΤ.ΒΕΡΟΙΑΣ'!N8+'Δ. ΠΡΩΤ.ΒΟΛΟΥ'!N8+'Δ. ΠΡΩΤ.ΗΡΑΚΛΕΙΟΥ'!N8+'Δ. ΠΡΩΤ.ΘΕΣΣΑΛΟΝΙΚΗΣ'!N8+'Δ. ΠΡΩΤ.ΙΩΑΝΝΙΝΩΝ'!N8+'Δ. ΠΡΩΤ.ΚΑΒΑΛΑΣ'!N8+'Δ. ΠΡΩΤ.ΚΑΛΑΜΑΤΑΣ'!N8+'Δ. ΠΡΩΤ.ΚΕΡΚΥΡΑΣ'!N8+'Δ. ΠΡΩΤ.ΚΟΖΑΝΗΣ'!N8+'Δ. ΠΡΩΤ.ΚΟΜΟΤΗΝΗΣ'!N8+'Δ. ΠΡΩΤ.ΚΟΡΙΝΘΟΥ'!N8+'Δ. ΠΡΩΤ.ΛΑΜΙΑΣ'!N8+'Δ. ΠΡΩΤ.ΛΑΡΙΣΑΣ'!N8+'Δ. ΠΡΩΤ.ΛΙΒΑΔΕΙΑΣ'!N8+'Δ. ΠΡΩΤ.ΜΕΣΟΛΟΓΓΙΟΥ'!N8+'Δ. ΠΡΩΤ.ΜΥΤΙΛΗΝΗΣ'!N8+'Δ. ΠΡΩΤ.ΝΑΥΠΛΙΟΥ'!N8+'Δ. ΠΡΩΤ.ΠΑΤΡΩΝ'!N8+'Δ. ΠΡΩΤ.ΠΕΙΡΑΙΩΣ'!N8+'Δ. ΠΡΩΤ.ΠΥΡΓΟΥ'!N8+'Δ. ΠΡΩΤ.ΡΟΔΟΥ'!N8+'Δ. ΠΡΩΤ.ΣΕΡΡΩΝ'!N8+'Δ. ΠΡΩΤ.ΣΥΡΟΥ'!N8+'Δ. ΠΡΩΤ.ΤΡΙΚΑΛΩΝ'!N8+'Δ. ΠΡΩΤ.ΤΡΙΠΟΛΗΣ'!N8+'Δ. ΠΡΩΤ.ΧΑΛΚΙΔΟΣ'!N8+'Δ. ΠΡΩΤ.ΧΑΝΙΩΝ'!N8</f>
        <v>61361</v>
      </c>
      <c r="O8" s="2">
        <f>E8+F8-J8-N8</f>
        <v>0</v>
      </c>
    </row>
    <row r="9" spans="1:16" ht="20.100000000000001" customHeight="1" x14ac:dyDescent="0.2">
      <c r="A9" s="15" t="s">
        <v>7</v>
      </c>
      <c r="B9" s="188">
        <f>'Δ. ΠΡΩΤ.ΑΓΡΙΝΙΟΥ'!B9+'Δ. ΠΡΩΤ.ΑΘΗΝΩΝ'!B9+'Δ. ΠΡΩΤ.ΑΛΕΞΑΝΔΡΟΥΠΟΛΗΣ'!B9+'Δ. ΠΡΩΤ.ΒΕΡΟΙΑΣ'!B9+'Δ. ΠΡΩΤ.ΒΟΛΟΥ'!B9+'Δ. ΠΡΩΤ.ΗΡΑΚΛΕΙΟΥ'!B9+'Δ. ΠΡΩΤ.ΘΕΣΣΑΛΟΝΙΚΗΣ'!B9+'Δ. ΠΡΩΤ.ΙΩΑΝΝΙΝΩΝ'!B9+'Δ. ΠΡΩΤ.ΚΑΒΑΛΑΣ'!B9+'Δ. ΠΡΩΤ.ΚΑΛΑΜΑΤΑΣ'!B9+'Δ. ΠΡΩΤ.ΚΕΡΚΥΡΑΣ'!B9+'Δ. ΠΡΩΤ.ΚΟΖΑΝΗΣ'!B9+'Δ. ΠΡΩΤ.ΚΟΜΟΤΗΝΗΣ'!B9+'Δ. ΠΡΩΤ.ΚΟΡΙΝΘΟΥ'!B9+'Δ. ΠΡΩΤ.ΛΑΜΙΑΣ'!B9+'Δ. ΠΡΩΤ.ΛΑΡΙΣΑΣ'!B9+'Δ. ΠΡΩΤ.ΛΙΒΑΔΕΙΑΣ'!B9+'Δ. ΠΡΩΤ.ΜΕΣΟΛΟΓΓΙΟΥ'!B9+'Δ. ΠΡΩΤ.ΜΥΤΙΛΗΝΗΣ'!B9+'Δ. ΠΡΩΤ.ΝΑΥΠΛΙΟΥ'!B9+'Δ. ΠΡΩΤ.ΠΑΤΡΩΝ'!B9+'Δ. ΠΡΩΤ.ΠΕΙΡΑΙΩΣ'!B9+'Δ. ΠΡΩΤ.ΠΥΡΓΟΥ'!B9+'Δ. ΠΡΩΤ.ΡΟΔΟΥ'!B9+'Δ. ΠΡΩΤ.ΣΕΡΡΩΝ'!B9+'Δ. ΠΡΩΤ.ΣΥΡΟΥ'!B9+'Δ. ΠΡΩΤ.ΤΡΙΚΑΛΩΝ'!B9+'Δ. ΠΡΩΤ.ΤΡΙΠΟΛΗΣ'!B9+'Δ. ΠΡΩΤ.ΧΑΛΚΙΔΟΣ'!B9+'Δ. ΠΡΩΤ.ΧΑΝΙΩΝ'!B9</f>
        <v>27606</v>
      </c>
      <c r="C9" s="188">
        <f>'Δ. ΠΡΩΤ.ΑΓΡΙΝΙΟΥ'!C9+'Δ. ΠΡΩΤ.ΑΘΗΝΩΝ'!C9+'Δ. ΠΡΩΤ.ΑΛΕΞΑΝΔΡΟΥΠΟΛΗΣ'!C9+'Δ. ΠΡΩΤ.ΒΕΡΟΙΑΣ'!C9+'Δ. ΠΡΩΤ.ΒΟΛΟΥ'!C9+'Δ. ΠΡΩΤ.ΗΡΑΚΛΕΙΟΥ'!C9+'Δ. ΠΡΩΤ.ΘΕΣΣΑΛΟΝΙΚΗΣ'!C9+'Δ. ΠΡΩΤ.ΙΩΑΝΝΙΝΩΝ'!C9+'Δ. ΠΡΩΤ.ΚΑΒΑΛΑΣ'!C9+'Δ. ΠΡΩΤ.ΚΑΛΑΜΑΤΑΣ'!C9+'Δ. ΠΡΩΤ.ΚΕΡΚΥΡΑΣ'!C9+'Δ. ΠΡΩΤ.ΚΟΖΑΝΗΣ'!C9+'Δ. ΠΡΩΤ.ΚΟΜΟΤΗΝΗΣ'!C9+'Δ. ΠΡΩΤ.ΚΟΡΙΝΘΟΥ'!C9+'Δ. ΠΡΩΤ.ΛΑΜΙΑΣ'!C9+'Δ. ΠΡΩΤ.ΛΑΡΙΣΑΣ'!C9+'Δ. ΠΡΩΤ.ΛΙΒΑΔΕΙΑΣ'!C9+'Δ. ΠΡΩΤ.ΜΕΣΟΛΟΓΓΙΟΥ'!C9+'Δ. ΠΡΩΤ.ΜΥΤΙΛΗΝΗΣ'!C9+'Δ. ΠΡΩΤ.ΝΑΥΠΛΙΟΥ'!C9+'Δ. ΠΡΩΤ.ΠΑΤΡΩΝ'!C9+'Δ. ΠΡΩΤ.ΠΕΙΡΑΙΩΣ'!C9+'Δ. ΠΡΩΤ.ΠΥΡΓΟΥ'!C9+'Δ. ΠΡΩΤ.ΡΟΔΟΥ'!C9+'Δ. ΠΡΩΤ.ΣΕΡΡΩΝ'!C9+'Δ. ΠΡΩΤ.ΣΥΡΟΥ'!C9+'Δ. ΠΡΩΤ.ΤΡΙΚΑΛΩΝ'!C9+'Δ. ΠΡΩΤ.ΤΡΙΠΟΛΗΣ'!C9+'Δ. ΠΡΩΤ.ΧΑΛΚΙΔΟΣ'!C9+'Δ. ΠΡΩΤ.ΧΑΝΙΩΝ'!C9</f>
        <v>26416</v>
      </c>
      <c r="D9" s="188">
        <f>'Δ. ΠΡΩΤ.ΑΓΡΙΝΙΟΥ'!D9+'Δ. ΠΡΩΤ.ΑΘΗΝΩΝ'!D9+'Δ. ΠΡΩΤ.ΑΛΕΞΑΝΔΡΟΥΠΟΛΗΣ'!D9+'Δ. ΠΡΩΤ.ΒΕΡΟΙΑΣ'!D9+'Δ. ΠΡΩΤ.ΒΟΛΟΥ'!D9+'Δ. ΠΡΩΤ.ΗΡΑΚΛΕΙΟΥ'!D9+'Δ. ΠΡΩΤ.ΘΕΣΣΑΛΟΝΙΚΗΣ'!D9+'Δ. ΠΡΩΤ.ΙΩΑΝΝΙΝΩΝ'!D9+'Δ. ΠΡΩΤ.ΚΑΒΑΛΑΣ'!D9+'Δ. ΠΡΩΤ.ΚΑΛΑΜΑΤΑΣ'!D9+'Δ. ΠΡΩΤ.ΚΕΡΚΥΡΑΣ'!D9+'Δ. ΠΡΩΤ.ΚΟΖΑΝΗΣ'!D9+'Δ. ΠΡΩΤ.ΚΟΜΟΤΗΝΗΣ'!D9+'Δ. ΠΡΩΤ.ΚΟΡΙΝΘΟΥ'!D9+'Δ. ΠΡΩΤ.ΛΑΜΙΑΣ'!D9+'Δ. ΠΡΩΤ.ΛΑΡΙΣΑΣ'!D9+'Δ. ΠΡΩΤ.ΛΙΒΑΔΕΙΑΣ'!D9+'Δ. ΠΡΩΤ.ΜΕΣΟΛΟΓΓΙΟΥ'!D9+'Δ. ΠΡΩΤ.ΜΥΤΙΛΗΝΗΣ'!D9+'Δ. ΠΡΩΤ.ΝΑΥΠΛΙΟΥ'!D9+'Δ. ΠΡΩΤ.ΠΑΤΡΩΝ'!D9+'Δ. ΠΡΩΤ.ΠΕΙΡΑΙΩΣ'!D9+'Δ. ΠΡΩΤ.ΠΥΡΓΟΥ'!D9+'Δ. ΠΡΩΤ.ΡΟΔΟΥ'!D9+'Δ. ΠΡΩΤ.ΣΕΡΡΩΝ'!D9+'Δ. ΠΡΩΤ.ΣΥΡΟΥ'!D9+'Δ. ΠΡΩΤ.ΤΡΙΚΑΛΩΝ'!D9+'Δ. ΠΡΩΤ.ΤΡΙΠΟΛΗΣ'!D9+'Δ. ΠΡΩΤ.ΧΑΛΚΙΔΟΣ'!D9+'Δ. ΠΡΩΤ.ΧΑΝΙΩΝ'!D9</f>
        <v>24094</v>
      </c>
      <c r="E9" s="188">
        <f>'Δ. ΠΡΩΤ.ΑΓΡΙΝΙΟΥ'!E9+'Δ. ΠΡΩΤ.ΑΘΗΝΩΝ'!E9+'Δ. ΠΡΩΤ.ΑΛΕΞΑΝΔΡΟΥΠΟΛΗΣ'!E9+'Δ. ΠΡΩΤ.ΒΕΡΟΙΑΣ'!E9+'Δ. ΠΡΩΤ.ΒΟΛΟΥ'!E9+'Δ. ΠΡΩΤ.ΗΡΑΚΛΕΙΟΥ'!E9+'Δ. ΠΡΩΤ.ΘΕΣΣΑΛΟΝΙΚΗΣ'!E9+'Δ. ΠΡΩΤ.ΙΩΑΝΝΙΝΩΝ'!E9+'Δ. ΠΡΩΤ.ΚΑΒΑΛΑΣ'!E9+'Δ. ΠΡΩΤ.ΚΑΛΑΜΑΤΑΣ'!E9+'Δ. ΠΡΩΤ.ΚΕΡΚΥΡΑΣ'!E9+'Δ. ΠΡΩΤ.ΚΟΖΑΝΗΣ'!E9+'Δ. ΠΡΩΤ.ΚΟΜΟΤΗΝΗΣ'!E9+'Δ. ΠΡΩΤ.ΚΟΡΙΝΘΟΥ'!E9+'Δ. ΠΡΩΤ.ΛΑΜΙΑΣ'!E9+'Δ. ΠΡΩΤ.ΛΑΡΙΣΑΣ'!E9+'Δ. ΠΡΩΤ.ΛΙΒΑΔΕΙΑΣ'!E9+'Δ. ΠΡΩΤ.ΜΕΣΟΛΟΓΓΙΟΥ'!E9+'Δ. ΠΡΩΤ.ΜΥΤΙΛΗΝΗΣ'!E9+'Δ. ΠΡΩΤ.ΝΑΥΠΛΙΟΥ'!E9+'Δ. ΠΡΩΤ.ΠΑΤΡΩΝ'!E9+'Δ. ΠΡΩΤ.ΠΕΙΡΑΙΩΣ'!E9+'Δ. ΠΡΩΤ.ΠΥΡΓΟΥ'!E9+'Δ. ΠΡΩΤ.ΡΟΔΟΥ'!E9+'Δ. ΠΡΩΤ.ΣΕΡΡΩΝ'!E9+'Δ. ΠΡΩΤ.ΣΥΡΟΥ'!E9+'Δ. ΠΡΩΤ.ΤΡΙΚΑΛΩΝ'!E9+'Δ. ΠΡΩΤ.ΤΡΙΠΟΛΗΣ'!E9+'Δ. ΠΡΩΤ.ΧΑΛΚΙΔΟΣ'!E9+'Δ. ΠΡΩΤ.ΧΑΝΙΩΝ'!E9</f>
        <v>78116</v>
      </c>
      <c r="F9" s="188">
        <f>'Δ. ΠΡΩΤ.ΑΓΡΙΝΙΟΥ'!F9+'Δ. ΠΡΩΤ.ΑΘΗΝΩΝ'!F9+'Δ. ΠΡΩΤ.ΑΛΕΞΑΝΔΡΟΥΠΟΛΗΣ'!F9+'Δ. ΠΡΩΤ.ΒΕΡΟΙΑΣ'!F9+'Δ. ΠΡΩΤ.ΒΟΛΟΥ'!F9+'Δ. ΠΡΩΤ.ΗΡΑΚΛΕΙΟΥ'!F9+'Δ. ΠΡΩΤ.ΘΕΣΣΑΛΟΝΙΚΗΣ'!F9+'Δ. ΠΡΩΤ.ΙΩΑΝΝΙΝΩΝ'!F9+'Δ. ΠΡΩΤ.ΚΑΒΑΛΑΣ'!F9+'Δ. ΠΡΩΤ.ΚΑΛΑΜΑΤΑΣ'!F9+'Δ. ΠΡΩΤ.ΚΕΡΚΥΡΑΣ'!F9+'Δ. ΠΡΩΤ.ΚΟΖΑΝΗΣ'!F9+'Δ. ΠΡΩΤ.ΚΟΜΟΤΗΝΗΣ'!F9+'Δ. ΠΡΩΤ.ΚΟΡΙΝΘΟΥ'!F9+'Δ. ΠΡΩΤ.ΛΑΜΙΑΣ'!F9+'Δ. ΠΡΩΤ.ΛΑΡΙΣΑΣ'!F9+'Δ. ΠΡΩΤ.ΛΙΒΑΔΕΙΑΣ'!F9+'Δ. ΠΡΩΤ.ΜΕΣΟΛΟΓΓΙΟΥ'!F9+'Δ. ΠΡΩΤ.ΜΥΤΙΛΗΝΗΣ'!F9+'Δ. ΠΡΩΤ.ΝΑΥΠΛΙΟΥ'!F9+'Δ. ΠΡΩΤ.ΠΑΤΡΩΝ'!F9+'Δ. ΠΡΩΤ.ΠΕΙΡΑΙΩΣ'!F9+'Δ. ΠΡΩΤ.ΠΥΡΓΟΥ'!F9+'Δ. ΠΡΩΤ.ΡΟΔΟΥ'!F9+'Δ. ΠΡΩΤ.ΣΕΡΡΩΝ'!F9+'Δ. ΠΡΩΤ.ΣΥΡΟΥ'!F9+'Δ. ΠΡΩΤ.ΤΡΙΚΑΛΩΝ'!F9+'Δ. ΠΡΩΤ.ΤΡΙΠΟΛΗΣ'!F9+'Δ. ΠΡΩΤ.ΧΑΛΚΙΔΟΣ'!F9+'Δ. ΠΡΩΤ.ΧΑΝΙΩΝ'!F9</f>
        <v>11455</v>
      </c>
      <c r="G9" s="188">
        <f>'Δ. ΠΡΩΤ.ΑΓΡΙΝΙΟΥ'!G9+'Δ. ΠΡΩΤ.ΑΘΗΝΩΝ'!G9+'Δ. ΠΡΩΤ.ΑΛΕΞΑΝΔΡΟΥΠΟΛΗΣ'!G9+'Δ. ΠΡΩΤ.ΒΕΡΟΙΑΣ'!G9+'Δ. ΠΡΩΤ.ΒΟΛΟΥ'!G9+'Δ. ΠΡΩΤ.ΗΡΑΚΛΕΙΟΥ'!G9+'Δ. ΠΡΩΤ.ΘΕΣΣΑΛΟΝΙΚΗΣ'!G9+'Δ. ΠΡΩΤ.ΙΩΑΝΝΙΝΩΝ'!G9+'Δ. ΠΡΩΤ.ΚΑΒΑΛΑΣ'!G9+'Δ. ΠΡΩΤ.ΚΑΛΑΜΑΤΑΣ'!G9+'Δ. ΠΡΩΤ.ΚΕΡΚΥΡΑΣ'!G9+'Δ. ΠΡΩΤ.ΚΟΖΑΝΗΣ'!G9+'Δ. ΠΡΩΤ.ΚΟΜΟΤΗΝΗΣ'!G9+'Δ. ΠΡΩΤ.ΚΟΡΙΝΘΟΥ'!G9+'Δ. ΠΡΩΤ.ΛΑΜΙΑΣ'!G9+'Δ. ΠΡΩΤ.ΛΑΡΙΣΑΣ'!G9+'Δ. ΠΡΩΤ.ΛΙΒΑΔΕΙΑΣ'!G9+'Δ. ΠΡΩΤ.ΜΕΣΟΛΟΓΓΙΟΥ'!G9+'Δ. ΠΡΩΤ.ΜΥΤΙΛΗΝΗΣ'!G9+'Δ. ΠΡΩΤ.ΝΑΥΠΛΙΟΥ'!G9+'Δ. ΠΡΩΤ.ΠΑΤΡΩΝ'!G9+'Δ. ΠΡΩΤ.ΠΕΙΡΑΙΩΣ'!G9+'Δ. ΠΡΩΤ.ΠΥΡΓΟΥ'!G9+'Δ. ΠΡΩΤ.ΡΟΔΟΥ'!G9+'Δ. ΠΡΩΤ.ΣΕΡΡΩΝ'!G9+'Δ. ΠΡΩΤ.ΣΥΡΟΥ'!G9+'Δ. ΠΡΩΤ.ΤΡΙΚΑΛΩΝ'!G9+'Δ. ΠΡΩΤ.ΤΡΙΠΟΛΗΣ'!G9+'Δ. ΠΡΩΤ.ΧΑΛΚΙΔΟΣ'!G9+'Δ. ΠΡΩΤ.ΧΑΝΙΩΝ'!G9</f>
        <v>14008</v>
      </c>
      <c r="H9" s="188">
        <f>'Δ. ΠΡΩΤ.ΑΓΡΙΝΙΟΥ'!H9+'Δ. ΠΡΩΤ.ΑΘΗΝΩΝ'!H9+'Δ. ΠΡΩΤ.ΑΛΕΞΑΝΔΡΟΥΠΟΛΗΣ'!H9+'Δ. ΠΡΩΤ.ΒΕΡΟΙΑΣ'!H9+'Δ. ΠΡΩΤ.ΒΟΛΟΥ'!H9+'Δ. ΠΡΩΤ.ΗΡΑΚΛΕΙΟΥ'!H9+'Δ. ΠΡΩΤ.ΘΕΣΣΑΛΟΝΙΚΗΣ'!H9+'Δ. ΠΡΩΤ.ΙΩΑΝΝΙΝΩΝ'!H9+'Δ. ΠΡΩΤ.ΚΑΒΑΛΑΣ'!H9+'Δ. ΠΡΩΤ.ΚΑΛΑΜΑΤΑΣ'!H9+'Δ. ΠΡΩΤ.ΚΕΡΚΥΡΑΣ'!H9+'Δ. ΠΡΩΤ.ΚΟΖΑΝΗΣ'!H9+'Δ. ΠΡΩΤ.ΚΟΜΟΤΗΝΗΣ'!H9+'Δ. ΠΡΩΤ.ΚΟΡΙΝΘΟΥ'!H9+'Δ. ΠΡΩΤ.ΛΑΜΙΑΣ'!H9+'Δ. ΠΡΩΤ.ΛΑΡΙΣΑΣ'!H9+'Δ. ΠΡΩΤ.ΛΙΒΑΔΕΙΑΣ'!H9+'Δ. ΠΡΩΤ.ΜΕΣΟΛΟΓΓΙΟΥ'!H9+'Δ. ΠΡΩΤ.ΜΥΤΙΛΗΝΗΣ'!H9+'Δ. ΠΡΩΤ.ΝΑΥΠΛΙΟΥ'!H9+'Δ. ΠΡΩΤ.ΠΑΤΡΩΝ'!H9+'Δ. ΠΡΩΤ.ΠΕΙΡΑΙΩΣ'!H9+'Δ. ΠΡΩΤ.ΠΥΡΓΟΥ'!H9+'Δ. ΠΡΩΤ.ΡΟΔΟΥ'!H9+'Δ. ΠΡΩΤ.ΣΕΡΡΩΝ'!H9+'Δ. ΠΡΩΤ.ΣΥΡΟΥ'!H9+'Δ. ΠΡΩΤ.ΤΡΙΚΑΛΩΝ'!H9+'Δ. ΠΡΩΤ.ΤΡΙΠΟΛΗΣ'!H9+'Δ. ΠΡΩΤ.ΧΑΛΚΙΔΟΣ'!H9+'Δ. ΠΡΩΤ.ΧΑΝΙΩΝ'!H9</f>
        <v>475</v>
      </c>
      <c r="I9" s="188">
        <f>'Δ. ΠΡΩΤ.ΑΓΡΙΝΙΟΥ'!I9+'Δ. ΠΡΩΤ.ΑΘΗΝΩΝ'!I9+'Δ. ΠΡΩΤ.ΑΛΕΞΑΝΔΡΟΥΠΟΛΗΣ'!I9+'Δ. ΠΡΩΤ.ΒΕΡΟΙΑΣ'!I9+'Δ. ΠΡΩΤ.ΒΟΛΟΥ'!I9+'Δ. ΠΡΩΤ.ΗΡΑΚΛΕΙΟΥ'!I9+'Δ. ΠΡΩΤ.ΘΕΣΣΑΛΟΝΙΚΗΣ'!I9+'Δ. ΠΡΩΤ.ΙΩΑΝΝΙΝΩΝ'!I9+'Δ. ΠΡΩΤ.ΚΑΒΑΛΑΣ'!I9+'Δ. ΠΡΩΤ.ΚΑΛΑΜΑΤΑΣ'!I9+'Δ. ΠΡΩΤ.ΚΕΡΚΥΡΑΣ'!I9+'Δ. ΠΡΩΤ.ΚΟΖΑΝΗΣ'!I9+'Δ. ΠΡΩΤ.ΚΟΜΟΤΗΝΗΣ'!I9+'Δ. ΠΡΩΤ.ΚΟΡΙΝΘΟΥ'!I9+'Δ. ΠΡΩΤ.ΛΑΜΙΑΣ'!I9+'Δ. ΠΡΩΤ.ΛΑΡΙΣΑΣ'!I9+'Δ. ΠΡΩΤ.ΛΙΒΑΔΕΙΑΣ'!I9+'Δ. ΠΡΩΤ.ΜΕΣΟΛΟΓΓΙΟΥ'!I9+'Δ. ΠΡΩΤ.ΜΥΤΙΛΗΝΗΣ'!I9+'Δ. ΠΡΩΤ.ΝΑΥΠΛΙΟΥ'!I9+'Δ. ΠΡΩΤ.ΠΑΤΡΩΝ'!I9+'Δ. ΠΡΩΤ.ΠΕΙΡΑΙΩΣ'!I9+'Δ. ΠΡΩΤ.ΠΥΡΓΟΥ'!I9+'Δ. ΠΡΩΤ.ΡΟΔΟΥ'!I9+'Δ. ΠΡΩΤ.ΣΕΡΡΩΝ'!I9+'Δ. ΠΡΩΤ.ΣΥΡΟΥ'!I9+'Δ. ΠΡΩΤ.ΤΡΙΚΑΛΩΝ'!I9+'Δ. ΠΡΩΤ.ΤΡΙΠΟΛΗΣ'!I9+'Δ. ΠΡΩΤ.ΧΑΛΚΙΔΟΣ'!I9+'Δ. ΠΡΩΤ.ΧΑΝΙΩΝ'!I9</f>
        <v>37</v>
      </c>
      <c r="J9" s="188">
        <f>'Δ. ΠΡΩΤ.ΑΓΡΙΝΙΟΥ'!J9+'Δ. ΠΡΩΤ.ΑΘΗΝΩΝ'!J9+'Δ. ΠΡΩΤ.ΑΛΕΞΑΝΔΡΟΥΠΟΛΗΣ'!J9+'Δ. ΠΡΩΤ.ΒΕΡΟΙΑΣ'!J9+'Δ. ΠΡΩΤ.ΒΟΛΟΥ'!J9+'Δ. ΠΡΩΤ.ΗΡΑΚΛΕΙΟΥ'!J9+'Δ. ΠΡΩΤ.ΘΕΣΣΑΛΟΝΙΚΗΣ'!J9+'Δ. ΠΡΩΤ.ΙΩΑΝΝΙΝΩΝ'!J9+'Δ. ΠΡΩΤ.ΚΑΒΑΛΑΣ'!J9+'Δ. ΠΡΩΤ.ΚΑΛΑΜΑΤΑΣ'!J9+'Δ. ΠΡΩΤ.ΚΕΡΚΥΡΑΣ'!J9+'Δ. ΠΡΩΤ.ΚΟΖΑΝΗΣ'!J9+'Δ. ΠΡΩΤ.ΚΟΜΟΤΗΝΗΣ'!J9+'Δ. ΠΡΩΤ.ΚΟΡΙΝΘΟΥ'!J9+'Δ. ΠΡΩΤ.ΛΑΜΙΑΣ'!J9+'Δ. ΠΡΩΤ.ΛΑΡΙΣΑΣ'!J9+'Δ. ΠΡΩΤ.ΛΙΒΑΔΕΙΑΣ'!J9+'Δ. ΠΡΩΤ.ΜΕΣΟΛΟΓΓΙΟΥ'!J9+'Δ. ΠΡΩΤ.ΜΥΤΙΛΗΝΗΣ'!J9+'Δ. ΠΡΩΤ.ΝΑΥΠΛΙΟΥ'!J9+'Δ. ΠΡΩΤ.ΠΑΤΡΩΝ'!J9+'Δ. ΠΡΩΤ.ΠΕΙΡΑΙΩΣ'!J9+'Δ. ΠΡΩΤ.ΠΥΡΓΟΥ'!J9+'Δ. ΠΡΩΤ.ΡΟΔΟΥ'!J9+'Δ. ΠΡΩΤ.ΣΕΡΡΩΝ'!J9+'Δ. ΠΡΩΤ.ΣΥΡΟΥ'!J9+'Δ. ΠΡΩΤ.ΤΡΙΚΑΛΩΝ'!J9+'Δ. ΠΡΩΤ.ΤΡΙΠΟΛΗΣ'!J9+'Δ. ΠΡΩΤ.ΧΑΛΚΙΔΟΣ'!J9+'Δ. ΠΡΩΤ.ΧΑΝΙΩΝ'!J9</f>
        <v>14520</v>
      </c>
      <c r="K9" s="188">
        <f>'Δ. ΠΡΩΤ.ΑΓΡΙΝΙΟΥ'!K9+'Δ. ΠΡΩΤ.ΑΘΗΝΩΝ'!K9+'Δ. ΠΡΩΤ.ΑΛΕΞΑΝΔΡΟΥΠΟΛΗΣ'!K9+'Δ. ΠΡΩΤ.ΒΕΡΟΙΑΣ'!K9+'Δ. ΠΡΩΤ.ΒΟΛΟΥ'!K9+'Δ. ΠΡΩΤ.ΗΡΑΚΛΕΙΟΥ'!K9+'Δ. ΠΡΩΤ.ΘΕΣΣΑΛΟΝΙΚΗΣ'!K9+'Δ. ΠΡΩΤ.ΙΩΑΝΝΙΝΩΝ'!K9+'Δ. ΠΡΩΤ.ΚΑΒΑΛΑΣ'!K9+'Δ. ΠΡΩΤ.ΚΑΛΑΜΑΤΑΣ'!K9+'Δ. ΠΡΩΤ.ΚΕΡΚΥΡΑΣ'!K9+'Δ. ΠΡΩΤ.ΚΟΖΑΝΗΣ'!K9+'Δ. ΠΡΩΤ.ΚΟΜΟΤΗΝΗΣ'!K9+'Δ. ΠΡΩΤ.ΚΟΡΙΝΘΟΥ'!K9+'Δ. ΠΡΩΤ.ΛΑΜΙΑΣ'!K9+'Δ. ΠΡΩΤ.ΛΑΡΙΣΑΣ'!K9+'Δ. ΠΡΩΤ.ΛΙΒΑΔΕΙΑΣ'!K9+'Δ. ΠΡΩΤ.ΜΕΣΟΛΟΓΓΙΟΥ'!K9+'Δ. ΠΡΩΤ.ΜΥΤΙΛΗΝΗΣ'!K9+'Δ. ΠΡΩΤ.ΝΑΥΠΛΙΟΥ'!K9+'Δ. ΠΡΩΤ.ΠΑΤΡΩΝ'!K9+'Δ. ΠΡΩΤ.ΠΕΙΡΑΙΩΣ'!K9+'Δ. ΠΡΩΤ.ΠΥΡΓΟΥ'!K9+'Δ. ΠΡΩΤ.ΡΟΔΟΥ'!K9+'Δ. ΠΡΩΤ.ΣΕΡΡΩΝ'!K9+'Δ. ΠΡΩΤ.ΣΥΡΟΥ'!K9+'Δ. ΠΡΩΤ.ΤΡΙΚΑΛΩΝ'!K9+'Δ. ΠΡΩΤ.ΤΡΙΠΟΛΗΣ'!K9+'Δ. ΠΡΩΤ.ΧΑΛΚΙΔΟΣ'!K9+'Δ. ΠΡΩΤ.ΧΑΝΙΩΝ'!K9</f>
        <v>27164</v>
      </c>
      <c r="L9" s="188">
        <f>'Δ. ΠΡΩΤ.ΑΓΡΙΝΙΟΥ'!L9+'Δ. ΠΡΩΤ.ΑΘΗΝΩΝ'!L9+'Δ. ΠΡΩΤ.ΑΛΕΞΑΝΔΡΟΥΠΟΛΗΣ'!L9+'Δ. ΠΡΩΤ.ΒΕΡΟΙΑΣ'!L9+'Δ. ΠΡΩΤ.ΒΟΛΟΥ'!L9+'Δ. ΠΡΩΤ.ΗΡΑΚΛΕΙΟΥ'!L9+'Δ. ΠΡΩΤ.ΘΕΣΣΑΛΟΝΙΚΗΣ'!L9+'Δ. ΠΡΩΤ.ΙΩΑΝΝΙΝΩΝ'!L9+'Δ. ΠΡΩΤ.ΚΑΒΑΛΑΣ'!L9+'Δ. ΠΡΩΤ.ΚΑΛΑΜΑΤΑΣ'!L9+'Δ. ΠΡΩΤ.ΚΕΡΚΥΡΑΣ'!L9+'Δ. ΠΡΩΤ.ΚΟΖΑΝΗΣ'!L9+'Δ. ΠΡΩΤ.ΚΟΜΟΤΗΝΗΣ'!L9+'Δ. ΠΡΩΤ.ΚΟΡΙΝΘΟΥ'!L9+'Δ. ΠΡΩΤ.ΛΑΜΙΑΣ'!L9+'Δ. ΠΡΩΤ.ΛΑΡΙΣΑΣ'!L9+'Δ. ΠΡΩΤ.ΛΙΒΑΔΕΙΑΣ'!L9+'Δ. ΠΡΩΤ.ΜΕΣΟΛΟΓΓΙΟΥ'!L9+'Δ. ΠΡΩΤ.ΜΥΤΙΛΗΝΗΣ'!L9+'Δ. ΠΡΩΤ.ΝΑΥΠΛΙΟΥ'!L9+'Δ. ΠΡΩΤ.ΠΑΤΡΩΝ'!L9+'Δ. ΠΡΩΤ.ΠΕΙΡΑΙΩΣ'!L9+'Δ. ΠΡΩΤ.ΠΥΡΓΟΥ'!L9+'Δ. ΠΡΩΤ.ΡΟΔΟΥ'!L9+'Δ. ΠΡΩΤ.ΣΕΡΡΩΝ'!L9+'Δ. ΠΡΩΤ.ΣΥΡΟΥ'!L9+'Δ. ΠΡΩΤ.ΤΡΙΚΑΛΩΝ'!L9+'Δ. ΠΡΩΤ.ΤΡΙΠΟΛΗΣ'!L9+'Δ. ΠΡΩΤ.ΧΑΛΚΙΔΟΣ'!L9+'Δ. ΠΡΩΤ.ΧΑΝΙΩΝ'!L9</f>
        <v>26973</v>
      </c>
      <c r="M9" s="188">
        <f>'Δ. ΠΡΩΤ.ΑΓΡΙΝΙΟΥ'!M9+'Δ. ΠΡΩΤ.ΑΘΗΝΩΝ'!M9+'Δ. ΠΡΩΤ.ΑΛΕΞΑΝΔΡΟΥΠΟΛΗΣ'!M9+'Δ. ΠΡΩΤ.ΒΕΡΟΙΑΣ'!M9+'Δ. ΠΡΩΤ.ΒΟΛΟΥ'!M9+'Δ. ΠΡΩΤ.ΗΡΑΚΛΕΙΟΥ'!M9+'Δ. ΠΡΩΤ.ΘΕΣΣΑΛΟΝΙΚΗΣ'!M9+'Δ. ΠΡΩΤ.ΙΩΑΝΝΙΝΩΝ'!M9+'Δ. ΠΡΩΤ.ΚΑΒΑΛΑΣ'!M9+'Δ. ΠΡΩΤ.ΚΑΛΑΜΑΤΑΣ'!M9+'Δ. ΠΡΩΤ.ΚΕΡΚΥΡΑΣ'!M9+'Δ. ΠΡΩΤ.ΚΟΖΑΝΗΣ'!M9+'Δ. ΠΡΩΤ.ΚΟΜΟΤΗΝΗΣ'!M9+'Δ. ΠΡΩΤ.ΚΟΡΙΝΘΟΥ'!M9+'Δ. ΠΡΩΤ.ΛΑΜΙΑΣ'!M9+'Δ. ΠΡΩΤ.ΛΑΡΙΣΑΣ'!M9+'Δ. ΠΡΩΤ.ΛΙΒΑΔΕΙΑΣ'!M9+'Δ. ΠΡΩΤ.ΜΕΣΟΛΟΓΓΙΟΥ'!M9+'Δ. ΠΡΩΤ.ΜΥΤΙΛΗΝΗΣ'!M9+'Δ. ΠΡΩΤ.ΝΑΥΠΛΙΟΥ'!M9+'Δ. ΠΡΩΤ.ΠΑΤΡΩΝ'!M9+'Δ. ΠΡΩΤ.ΠΕΙΡΑΙΩΣ'!M9+'Δ. ΠΡΩΤ.ΠΥΡΓΟΥ'!M9+'Δ. ΠΡΩΤ.ΡΟΔΟΥ'!M9+'Δ. ΠΡΩΤ.ΣΕΡΡΩΝ'!M9+'Δ. ΠΡΩΤ.ΣΥΡΟΥ'!M9+'Δ. ΠΡΩΤ.ΤΡΙΚΑΛΩΝ'!M9+'Δ. ΠΡΩΤ.ΤΡΙΠΟΛΗΣ'!M9+'Δ. ΠΡΩΤ.ΧΑΛΚΙΔΟΣ'!M9+'Δ. ΠΡΩΤ.ΧΑΝΙΩΝ'!M9</f>
        <v>20914</v>
      </c>
      <c r="N9" s="188">
        <f>'Δ. ΠΡΩΤ.ΑΓΡΙΝΙΟΥ'!N9+'Δ. ΠΡΩΤ.ΑΘΗΝΩΝ'!N9+'Δ. ΠΡΩΤ.ΑΛΕΞΑΝΔΡΟΥΠΟΛΗΣ'!N9+'Δ. ΠΡΩΤ.ΒΕΡΟΙΑΣ'!N9+'Δ. ΠΡΩΤ.ΒΟΛΟΥ'!N9+'Δ. ΠΡΩΤ.ΗΡΑΚΛΕΙΟΥ'!N9+'Δ. ΠΡΩΤ.ΘΕΣΣΑΛΟΝΙΚΗΣ'!N9+'Δ. ΠΡΩΤ.ΙΩΑΝΝΙΝΩΝ'!N9+'Δ. ΠΡΩΤ.ΚΑΒΑΛΑΣ'!N9+'Δ. ΠΡΩΤ.ΚΑΛΑΜΑΤΑΣ'!N9+'Δ. ΠΡΩΤ.ΚΕΡΚΥΡΑΣ'!N9+'Δ. ΠΡΩΤ.ΚΟΖΑΝΗΣ'!N9+'Δ. ΠΡΩΤ.ΚΟΜΟΤΗΝΗΣ'!N9+'Δ. ΠΡΩΤ.ΚΟΡΙΝΘΟΥ'!N9+'Δ. ΠΡΩΤ.ΛΑΜΙΑΣ'!N9+'Δ. ΠΡΩΤ.ΛΑΡΙΣΑΣ'!N9+'Δ. ΠΡΩΤ.ΛΙΒΑΔΕΙΑΣ'!N9+'Δ. ΠΡΩΤ.ΜΕΣΟΛΟΓΓΙΟΥ'!N9+'Δ. ΠΡΩΤ.ΜΥΤΙΛΗΝΗΣ'!N9+'Δ. ΠΡΩΤ.ΝΑΥΠΛΙΟΥ'!N9+'Δ. ΠΡΩΤ.ΠΑΤΡΩΝ'!N9+'Δ. ΠΡΩΤ.ΠΕΙΡΑΙΩΣ'!N9+'Δ. ΠΡΩΤ.ΠΥΡΓΟΥ'!N9+'Δ. ΠΡΩΤ.ΡΟΔΟΥ'!N9+'Δ. ΠΡΩΤ.ΣΕΡΡΩΝ'!N9+'Δ. ΠΡΩΤ.ΣΥΡΟΥ'!N9+'Δ. ΠΡΩΤ.ΤΡΙΚΑΛΩΝ'!N9+'Δ. ΠΡΩΤ.ΤΡΙΠΟΛΗΣ'!N9+'Δ. ΠΡΩΤ.ΧΑΛΚΙΔΟΣ'!N9+'Δ. ΠΡΩΤ.ΧΑΝΙΩΝ'!N9</f>
        <v>75051</v>
      </c>
      <c r="O9" s="2">
        <f>E9+F9-J9-N9</f>
        <v>0</v>
      </c>
    </row>
    <row r="10" spans="1:16" ht="20.25" customHeight="1" x14ac:dyDescent="0.2">
      <c r="A10" s="275" t="s">
        <v>18</v>
      </c>
      <c r="B10" s="275"/>
      <c r="C10" s="275"/>
      <c r="D10" s="275"/>
      <c r="E10" s="275"/>
      <c r="F10" s="275"/>
      <c r="G10" s="275"/>
      <c r="H10" s="275"/>
      <c r="I10" s="275"/>
      <c r="J10" s="275"/>
      <c r="K10" s="275"/>
      <c r="L10" s="275"/>
      <c r="M10" s="275"/>
      <c r="N10" s="275"/>
      <c r="O10" s="275"/>
      <c r="P10" s="275"/>
    </row>
    <row r="11" spans="1:16" ht="24.75" customHeight="1" x14ac:dyDescent="0.2">
      <c r="A11" s="276" t="s">
        <v>171</v>
      </c>
      <c r="B11" s="276"/>
      <c r="C11" s="276"/>
      <c r="D11" s="276"/>
      <c r="E11" s="276"/>
      <c r="F11" s="276"/>
      <c r="G11" s="276"/>
      <c r="H11" s="276"/>
      <c r="I11" s="276"/>
      <c r="J11" s="276"/>
      <c r="K11" s="276"/>
      <c r="L11" s="276"/>
      <c r="M11" s="276"/>
      <c r="N11" s="276"/>
      <c r="O11" s="276"/>
      <c r="P11" s="276"/>
    </row>
    <row r="12" spans="1:16" ht="24" customHeight="1" x14ac:dyDescent="0.2">
      <c r="A12" s="17"/>
      <c r="B12" s="272" t="s">
        <v>19</v>
      </c>
      <c r="C12" s="272"/>
      <c r="D12" s="272"/>
      <c r="E12" s="272"/>
      <c r="F12" s="272"/>
      <c r="G12" s="272" t="s">
        <v>20</v>
      </c>
      <c r="H12" s="272"/>
      <c r="I12" s="272"/>
      <c r="J12" s="272"/>
      <c r="K12" s="272"/>
      <c r="L12" s="272" t="s">
        <v>21</v>
      </c>
      <c r="M12" s="272"/>
      <c r="N12" s="272"/>
      <c r="O12" s="272"/>
      <c r="P12" s="272"/>
    </row>
    <row r="13" spans="1:16" ht="18.95" customHeight="1" x14ac:dyDescent="0.2">
      <c r="A13" s="81" t="s">
        <v>3</v>
      </c>
      <c r="B13" s="227" t="s">
        <v>175</v>
      </c>
      <c r="C13" s="118">
        <v>2021</v>
      </c>
      <c r="D13" s="118">
        <v>2022</v>
      </c>
      <c r="E13" s="118">
        <v>2023</v>
      </c>
      <c r="F13" s="136" t="s">
        <v>7</v>
      </c>
      <c r="G13" s="227" t="s">
        <v>175</v>
      </c>
      <c r="H13" s="118">
        <v>2021</v>
      </c>
      <c r="I13" s="118">
        <v>2022</v>
      </c>
      <c r="J13" s="118">
        <v>2023</v>
      </c>
      <c r="K13" s="136" t="s">
        <v>7</v>
      </c>
      <c r="L13" s="227" t="s">
        <v>175</v>
      </c>
      <c r="M13" s="118">
        <v>2021</v>
      </c>
      <c r="N13" s="118">
        <v>2022</v>
      </c>
      <c r="O13" s="118">
        <v>2023</v>
      </c>
      <c r="P13" s="136" t="s">
        <v>7</v>
      </c>
    </row>
    <row r="14" spans="1:16" ht="20.100000000000001" customHeight="1" x14ac:dyDescent="0.2">
      <c r="A14" s="19" t="s">
        <v>15</v>
      </c>
      <c r="B14" s="75">
        <f>'Δ. ΠΡΩΤ.ΑΓΡΙΝΙΟΥ'!B14+'Δ. ΠΡΩΤ.ΑΘΗΝΩΝ'!B14+'Δ. ΠΡΩΤ.ΑΛΕΞΑΝΔΡΟΥΠΟΛΗΣ'!B14+'Δ. ΠΡΩΤ.ΒΕΡΟΙΑΣ'!B14+'Δ. ΠΡΩΤ.ΒΟΛΟΥ'!B14+'Δ. ΠΡΩΤ.ΗΡΑΚΛΕΙΟΥ'!B14+'Δ. ΠΡΩΤ.ΘΕΣΣΑΛΟΝΙΚΗΣ'!B14+'Δ. ΠΡΩΤ.ΙΩΑΝΝΙΝΩΝ'!B14+'Δ. ΠΡΩΤ.ΚΑΒΑΛΑΣ'!B14+'Δ. ΠΡΩΤ.ΚΑΛΑΜΑΤΑΣ'!B14+'Δ. ΠΡΩΤ.ΚΕΡΚΥΡΑΣ'!B14+'Δ. ΠΡΩΤ.ΚΟΖΑΝΗΣ'!B14+'Δ. ΠΡΩΤ.ΚΟΜΟΤΗΝΗΣ'!B14+'Δ. ΠΡΩΤ.ΚΟΡΙΝΘΟΥ'!B14+'Δ. ΠΡΩΤ.ΛΑΜΙΑΣ'!B14+'Δ. ΠΡΩΤ.ΛΑΡΙΣΑΣ'!B14+'Δ. ΠΡΩΤ.ΛΙΒΑΔΕΙΑΣ'!B14+'Δ. ΠΡΩΤ.ΜΕΣΟΛΟΓΓΙΟΥ'!B14+'Δ. ΠΡΩΤ.ΜΥΤΙΛΗΝΗΣ'!B14+'Δ. ΠΡΩΤ.ΝΑΥΠΛΙΟΥ'!B14+'Δ. ΠΡΩΤ.ΠΑΤΡΩΝ'!B14+'Δ. ΠΡΩΤ.ΠΕΙΡΑΙΩΣ'!B14+'Δ. ΠΡΩΤ.ΠΥΡΓΟΥ'!B14+'Δ. ΠΡΩΤ.ΡΟΔΟΥ'!B14+'Δ. ΠΡΩΤ.ΣΕΡΡΩΝ'!B14+'Δ. ΠΡΩΤ.ΣΥΡΟΥ'!B14+'Δ. ΠΡΩΤ.ΤΡΙΚΑΛΩΝ'!B14+'Δ. ΠΡΩΤ.ΤΡΙΠΟΛΗΣ'!B14+'Δ. ΠΡΩΤ.ΧΑΛΚΙΔΟΣ'!B14+'Δ. ΠΡΩΤ.ΧΑΝΙΩΝ'!B14</f>
        <v>1223</v>
      </c>
      <c r="C14" s="198">
        <f>'Δ. ΠΡΩΤ.ΑΓΡΙΝΙΟΥ'!C14+'Δ. ΠΡΩΤ.ΑΘΗΝΩΝ'!C14+'Δ. ΠΡΩΤ.ΑΛΕΞΑΝΔΡΟΥΠΟΛΗΣ'!C14+'Δ. ΠΡΩΤ.ΒΕΡΟΙΑΣ'!C14+'Δ. ΠΡΩΤ.ΒΟΛΟΥ'!C14+'Δ. ΠΡΩΤ.ΗΡΑΚΛΕΙΟΥ'!C14+'Δ. ΠΡΩΤ.ΘΕΣΣΑΛΟΝΙΚΗΣ'!C14+'Δ. ΠΡΩΤ.ΙΩΑΝΝΙΝΩΝ'!C14+'Δ. ΠΡΩΤ.ΚΑΒΑΛΑΣ'!C14+'Δ. ΠΡΩΤ.ΚΑΛΑΜΑΤΑΣ'!C14+'Δ. ΠΡΩΤ.ΚΕΡΚΥΡΑΣ'!C14+'Δ. ΠΡΩΤ.ΚΟΖΑΝΗΣ'!C14+'Δ. ΠΡΩΤ.ΚΟΜΟΤΗΝΗΣ'!C14+'Δ. ΠΡΩΤ.ΚΟΡΙΝΘΟΥ'!C14+'Δ. ΠΡΩΤ.ΛΑΜΙΑΣ'!C14+'Δ. ΠΡΩΤ.ΛΑΡΙΣΑΣ'!C14+'Δ. ΠΡΩΤ.ΛΙΒΑΔΕΙΑΣ'!C14+'Δ. ΠΡΩΤ.ΜΕΣΟΛΟΓΓΙΟΥ'!C14+'Δ. ΠΡΩΤ.ΜΥΤΙΛΗΝΗΣ'!C14+'Δ. ΠΡΩΤ.ΝΑΥΠΛΙΟΥ'!C14+'Δ. ΠΡΩΤ.ΠΑΤΡΩΝ'!C14+'Δ. ΠΡΩΤ.ΠΕΙΡΑΙΩΣ'!C14+'Δ. ΠΡΩΤ.ΠΥΡΓΟΥ'!C14+'Δ. ΠΡΩΤ.ΡΟΔΟΥ'!C14+'Δ. ΠΡΩΤ.ΣΕΡΡΩΝ'!C14+'Δ. ΠΡΩΤ.ΣΥΡΟΥ'!C14+'Δ. ΠΡΩΤ.ΤΡΙΚΑΛΩΝ'!C14+'Δ. ΠΡΩΤ.ΤΡΙΠΟΛΗΣ'!C14+'Δ. ΠΡΩΤ.ΧΑΛΚΙΔΟΣ'!C14+'Δ. ΠΡΩΤ.ΧΑΝΙΩΝ'!C14</f>
        <v>498</v>
      </c>
      <c r="D14" s="198">
        <f>'Δ. ΠΡΩΤ.ΑΓΡΙΝΙΟΥ'!D14+'Δ. ΠΡΩΤ.ΑΘΗΝΩΝ'!D14+'Δ. ΠΡΩΤ.ΑΛΕΞΑΝΔΡΟΥΠΟΛΗΣ'!D14+'Δ. ΠΡΩΤ.ΒΕΡΟΙΑΣ'!D14+'Δ. ΠΡΩΤ.ΒΟΛΟΥ'!D14+'Δ. ΠΡΩΤ.ΗΡΑΚΛΕΙΟΥ'!D14+'Δ. ΠΡΩΤ.ΘΕΣΣΑΛΟΝΙΚΗΣ'!D14+'Δ. ΠΡΩΤ.ΙΩΑΝΝΙΝΩΝ'!D14+'Δ. ΠΡΩΤ.ΚΑΒΑΛΑΣ'!D14+'Δ. ΠΡΩΤ.ΚΑΛΑΜΑΤΑΣ'!D14+'Δ. ΠΡΩΤ.ΚΕΡΚΥΡΑΣ'!D14+'Δ. ΠΡΩΤ.ΚΟΖΑΝΗΣ'!D14+'Δ. ΠΡΩΤ.ΚΟΜΟΤΗΝΗΣ'!D14+'Δ. ΠΡΩΤ.ΚΟΡΙΝΘΟΥ'!D14+'Δ. ΠΡΩΤ.ΛΑΜΙΑΣ'!D14+'Δ. ΠΡΩΤ.ΛΑΡΙΣΑΣ'!D14+'Δ. ΠΡΩΤ.ΛΙΒΑΔΕΙΑΣ'!D14+'Δ. ΠΡΩΤ.ΜΕΣΟΛΟΓΓΙΟΥ'!D14+'Δ. ΠΡΩΤ.ΜΥΤΙΛΗΝΗΣ'!D14+'Δ. ΠΡΩΤ.ΝΑΥΠΛΙΟΥ'!D14+'Δ. ΠΡΩΤ.ΠΑΤΡΩΝ'!D14+'Δ. ΠΡΩΤ.ΠΕΙΡΑΙΩΣ'!D14+'Δ. ΠΡΩΤ.ΠΥΡΓΟΥ'!D14+'Δ. ΠΡΩΤ.ΡΟΔΟΥ'!D14+'Δ. ΠΡΩΤ.ΣΕΡΡΩΝ'!D14+'Δ. ΠΡΩΤ.ΣΥΡΟΥ'!D14+'Δ. ΠΡΩΤ.ΤΡΙΚΑΛΩΝ'!D14+'Δ. ΠΡΩΤ.ΤΡΙΠΟΛΗΣ'!D14+'Δ. ΠΡΩΤ.ΧΑΛΚΙΔΟΣ'!D14+'Δ. ΠΡΩΤ.ΧΑΝΙΩΝ'!D14</f>
        <v>1101</v>
      </c>
      <c r="E14" s="198">
        <f>'Δ. ΠΡΩΤ.ΑΓΡΙΝΙΟΥ'!E14+'Δ. ΠΡΩΤ.ΑΘΗΝΩΝ'!E14+'Δ. ΠΡΩΤ.ΑΛΕΞΑΝΔΡΟΥΠΟΛΗΣ'!E14+'Δ. ΠΡΩΤ.ΒΕΡΟΙΑΣ'!E14+'Δ. ΠΡΩΤ.ΒΟΛΟΥ'!E14+'Δ. ΠΡΩΤ.ΗΡΑΚΛΕΙΟΥ'!E14+'Δ. ΠΡΩΤ.ΘΕΣΣΑΛΟΝΙΚΗΣ'!E14+'Δ. ΠΡΩΤ.ΙΩΑΝΝΙΝΩΝ'!E14+'Δ. ΠΡΩΤ.ΚΑΒΑΛΑΣ'!E14+'Δ. ΠΡΩΤ.ΚΑΛΑΜΑΤΑΣ'!E14+'Δ. ΠΡΩΤ.ΚΕΡΚΥΡΑΣ'!E14+'Δ. ΠΡΩΤ.ΚΟΖΑΝΗΣ'!E14+'Δ. ΠΡΩΤ.ΚΟΜΟΤΗΝΗΣ'!E14+'Δ. ΠΡΩΤ.ΚΟΡΙΝΘΟΥ'!E14+'Δ. ΠΡΩΤ.ΛΑΜΙΑΣ'!E14+'Δ. ΠΡΩΤ.ΛΑΡΙΣΑΣ'!E14+'Δ. ΠΡΩΤ.ΛΙΒΑΔΕΙΑΣ'!E14+'Δ. ΠΡΩΤ.ΜΕΣΟΛΟΓΓΙΟΥ'!E14+'Δ. ΠΡΩΤ.ΜΥΤΙΛΗΝΗΣ'!E14+'Δ. ΠΡΩΤ.ΝΑΥΠΛΙΟΥ'!E14+'Δ. ΠΡΩΤ.ΠΑΤΡΩΝ'!E14+'Δ. ΠΡΩΤ.ΠΕΙΡΑΙΩΣ'!E14+'Δ. ΠΡΩΤ.ΠΥΡΓΟΥ'!E14+'Δ. ΠΡΩΤ.ΡΟΔΟΥ'!E14+'Δ. ΠΡΩΤ.ΣΕΡΡΩΝ'!E14+'Δ. ΠΡΩΤ.ΣΥΡΟΥ'!E14+'Δ. ΠΡΩΤ.ΤΡΙΚΑΛΩΝ'!E14+'Δ. ΠΡΩΤ.ΤΡΙΠΟΛΗΣ'!E14+'Δ. ΠΡΩΤ.ΧΑΛΚΙΔΟΣ'!E14+'Δ. ΠΡΩΤ.ΧΑΝΙΩΝ'!E14</f>
        <v>1564</v>
      </c>
      <c r="F14" s="198">
        <f>'Δ. ΠΡΩΤ.ΑΓΡΙΝΙΟΥ'!F14+'Δ. ΠΡΩΤ.ΑΘΗΝΩΝ'!F14+'Δ. ΠΡΩΤ.ΑΛΕΞΑΝΔΡΟΥΠΟΛΗΣ'!F14+'Δ. ΠΡΩΤ.ΒΕΡΟΙΑΣ'!F14+'Δ. ΠΡΩΤ.ΒΟΛΟΥ'!F14+'Δ. ΠΡΩΤ.ΗΡΑΚΛΕΙΟΥ'!F14+'Δ. ΠΡΩΤ.ΘΕΣΣΑΛΟΝΙΚΗΣ'!F14+'Δ. ΠΡΩΤ.ΙΩΑΝΝΙΝΩΝ'!F14+'Δ. ΠΡΩΤ.ΚΑΒΑΛΑΣ'!F14+'Δ. ΠΡΩΤ.ΚΑΛΑΜΑΤΑΣ'!F14+'Δ. ΠΡΩΤ.ΚΕΡΚΥΡΑΣ'!F14+'Δ. ΠΡΩΤ.ΚΟΖΑΝΗΣ'!F14+'Δ. ΠΡΩΤ.ΚΟΜΟΤΗΝΗΣ'!F14+'Δ. ΠΡΩΤ.ΚΟΡΙΝΘΟΥ'!F14+'Δ. ΠΡΩΤ.ΛΑΜΙΑΣ'!F14+'Δ. ΠΡΩΤ.ΛΑΡΙΣΑΣ'!F14+'Δ. ΠΡΩΤ.ΛΙΒΑΔΕΙΑΣ'!F14+'Δ. ΠΡΩΤ.ΜΕΣΟΛΟΓΓΙΟΥ'!F14+'Δ. ΠΡΩΤ.ΜΥΤΙΛΗΝΗΣ'!F14+'Δ. ΠΡΩΤ.ΝΑΥΠΛΙΟΥ'!F14+'Δ. ΠΡΩΤ.ΠΑΤΡΩΝ'!F14+'Δ. ΠΡΩΤ.ΠΕΙΡΑΙΩΣ'!F14+'Δ. ΠΡΩΤ.ΠΥΡΓΟΥ'!F14+'Δ. ΠΡΩΤ.ΡΟΔΟΥ'!F14+'Δ. ΠΡΩΤ.ΣΕΡΡΩΝ'!F14+'Δ. ΠΡΩΤ.ΣΥΡΟΥ'!F14+'Δ. ΠΡΩΤ.ΤΡΙΚΑΛΩΝ'!F14+'Δ. ΠΡΩΤ.ΤΡΙΠΟΛΗΣ'!F14+'Δ. ΠΡΩΤ.ΧΑΛΚΙΔΟΣ'!F14+'Δ. ΠΡΩΤ.ΧΑΝΙΩΝ'!F14</f>
        <v>4386</v>
      </c>
      <c r="G14" s="198">
        <f>'Δ. ΠΡΩΤ.ΑΓΡΙΝΙΟΥ'!G14+'Δ. ΠΡΩΤ.ΑΘΗΝΩΝ'!G14+'Δ. ΠΡΩΤ.ΑΛΕΞΑΝΔΡΟΥΠΟΛΗΣ'!G14+'Δ. ΠΡΩΤ.ΒΕΡΟΙΑΣ'!G14+'Δ. ΠΡΩΤ.ΒΟΛΟΥ'!G14+'Δ. ΠΡΩΤ.ΗΡΑΚΛΕΙΟΥ'!G14+'Δ. ΠΡΩΤ.ΘΕΣΣΑΛΟΝΙΚΗΣ'!G14+'Δ. ΠΡΩΤ.ΙΩΑΝΝΙΝΩΝ'!G14+'Δ. ΠΡΩΤ.ΚΑΒΑΛΑΣ'!G14+'Δ. ΠΡΩΤ.ΚΑΛΑΜΑΤΑΣ'!G14+'Δ. ΠΡΩΤ.ΚΕΡΚΥΡΑΣ'!G14+'Δ. ΠΡΩΤ.ΚΟΖΑΝΗΣ'!G14+'Δ. ΠΡΩΤ.ΚΟΜΟΤΗΝΗΣ'!G14+'Δ. ΠΡΩΤ.ΚΟΡΙΝΘΟΥ'!G14+'Δ. ΠΡΩΤ.ΛΑΜΙΑΣ'!G14+'Δ. ΠΡΩΤ.ΛΑΡΙΣΑΣ'!G14+'Δ. ΠΡΩΤ.ΛΙΒΑΔΕΙΑΣ'!G14+'Δ. ΠΡΩΤ.ΜΕΣΟΛΟΓΓΙΟΥ'!G14+'Δ. ΠΡΩΤ.ΜΥΤΙΛΗΝΗΣ'!G14+'Δ. ΠΡΩΤ.ΝΑΥΠΛΙΟΥ'!G14+'Δ. ΠΡΩΤ.ΠΑΤΡΩΝ'!G14+'Δ. ΠΡΩΤ.ΠΕΙΡΑΙΩΣ'!G14+'Δ. ΠΡΩΤ.ΠΥΡΓΟΥ'!G14+'Δ. ΠΡΩΤ.ΡΟΔΟΥ'!G14+'Δ. ΠΡΩΤ.ΣΕΡΡΩΝ'!G14+'Δ. ΠΡΩΤ.ΣΥΡΟΥ'!G14+'Δ. ΠΡΩΤ.ΤΡΙΚΑΛΩΝ'!G14+'Δ. ΠΡΩΤ.ΤΡΙΠΟΛΗΣ'!G14+'Δ. ΠΡΩΤ.ΧΑΛΚΙΔΟΣ'!G14+'Δ. ΠΡΩΤ.ΧΑΝΙΩΝ'!G14</f>
        <v>849</v>
      </c>
      <c r="H14" s="198">
        <f>'Δ. ΠΡΩΤ.ΑΓΡΙΝΙΟΥ'!H14+'Δ. ΠΡΩΤ.ΑΘΗΝΩΝ'!H14+'Δ. ΠΡΩΤ.ΑΛΕΞΑΝΔΡΟΥΠΟΛΗΣ'!H14+'Δ. ΠΡΩΤ.ΒΕΡΟΙΑΣ'!H14+'Δ. ΠΡΩΤ.ΒΟΛΟΥ'!H14+'Δ. ΠΡΩΤ.ΗΡΑΚΛΕΙΟΥ'!H14+'Δ. ΠΡΩΤ.ΘΕΣΣΑΛΟΝΙΚΗΣ'!H14+'Δ. ΠΡΩΤ.ΙΩΑΝΝΙΝΩΝ'!H14+'Δ. ΠΡΩΤ.ΚΑΒΑΛΑΣ'!H14+'Δ. ΠΡΩΤ.ΚΑΛΑΜΑΤΑΣ'!H14+'Δ. ΠΡΩΤ.ΚΕΡΚΥΡΑΣ'!H14+'Δ. ΠΡΩΤ.ΚΟΖΑΝΗΣ'!H14+'Δ. ΠΡΩΤ.ΚΟΜΟΤΗΝΗΣ'!H14+'Δ. ΠΡΩΤ.ΚΟΡΙΝΘΟΥ'!H14+'Δ. ΠΡΩΤ.ΛΑΜΙΑΣ'!H14+'Δ. ΠΡΩΤ.ΛΑΡΙΣΑΣ'!H14+'Δ. ΠΡΩΤ.ΛΙΒΑΔΕΙΑΣ'!H14+'Δ. ΠΡΩΤ.ΜΕΣΟΛΟΓΓΙΟΥ'!H14+'Δ. ΠΡΩΤ.ΜΥΤΙΛΗΝΗΣ'!H14+'Δ. ΠΡΩΤ.ΝΑΥΠΛΙΟΥ'!H14+'Δ. ΠΡΩΤ.ΠΑΤΡΩΝ'!H14+'Δ. ΠΡΩΤ.ΠΕΙΡΑΙΩΣ'!H14+'Δ. ΠΡΩΤ.ΠΥΡΓΟΥ'!H14+'Δ. ΠΡΩΤ.ΡΟΔΟΥ'!H14+'Δ. ΠΡΩΤ.ΣΕΡΡΩΝ'!H14+'Δ. ΠΡΩΤ.ΣΥΡΟΥ'!H14+'Δ. ΠΡΩΤ.ΤΡΙΚΑΛΩΝ'!H14+'Δ. ΠΡΩΤ.ΤΡΙΠΟΛΗΣ'!H14+'Δ. ΠΡΩΤ.ΧΑΛΚΙΔΟΣ'!H14+'Δ. ΠΡΩΤ.ΧΑΝΙΩΝ'!H14</f>
        <v>1046</v>
      </c>
      <c r="I14" s="198">
        <f>'Δ. ΠΡΩΤ.ΑΓΡΙΝΙΟΥ'!I14+'Δ. ΠΡΩΤ.ΑΘΗΝΩΝ'!I14+'Δ. ΠΡΩΤ.ΑΛΕΞΑΝΔΡΟΥΠΟΛΗΣ'!I14+'Δ. ΠΡΩΤ.ΒΕΡΟΙΑΣ'!I14+'Δ. ΠΡΩΤ.ΒΟΛΟΥ'!I14+'Δ. ΠΡΩΤ.ΗΡΑΚΛΕΙΟΥ'!I14+'Δ. ΠΡΩΤ.ΘΕΣΣΑΛΟΝΙΚΗΣ'!I14+'Δ. ΠΡΩΤ.ΙΩΑΝΝΙΝΩΝ'!I14+'Δ. ΠΡΩΤ.ΚΑΒΑΛΑΣ'!I14+'Δ. ΠΡΩΤ.ΚΑΛΑΜΑΤΑΣ'!I14+'Δ. ΠΡΩΤ.ΚΕΡΚΥΡΑΣ'!I14+'Δ. ΠΡΩΤ.ΚΟΖΑΝΗΣ'!I14+'Δ. ΠΡΩΤ.ΚΟΜΟΤΗΝΗΣ'!I14+'Δ. ΠΡΩΤ.ΚΟΡΙΝΘΟΥ'!I14+'Δ. ΠΡΩΤ.ΛΑΜΙΑΣ'!I14+'Δ. ΠΡΩΤ.ΛΑΡΙΣΑΣ'!I14+'Δ. ΠΡΩΤ.ΛΙΒΑΔΕΙΑΣ'!I14+'Δ. ΠΡΩΤ.ΜΕΣΟΛΟΓΓΙΟΥ'!I14+'Δ. ΠΡΩΤ.ΜΥΤΙΛΗΝΗΣ'!I14+'Δ. ΠΡΩΤ.ΝΑΥΠΛΙΟΥ'!I14+'Δ. ΠΡΩΤ.ΠΑΤΡΩΝ'!I14+'Δ. ΠΡΩΤ.ΠΕΙΡΑΙΩΣ'!I14+'Δ. ΠΡΩΤ.ΠΥΡΓΟΥ'!I14+'Δ. ΠΡΩΤ.ΡΟΔΟΥ'!I14+'Δ. ΠΡΩΤ.ΣΕΡΡΩΝ'!I14+'Δ. ΠΡΩΤ.ΣΥΡΟΥ'!I14+'Δ. ΠΡΩΤ.ΤΡΙΚΑΛΩΝ'!I14+'Δ. ΠΡΩΤ.ΤΡΙΠΟΛΗΣ'!I14+'Δ. ΠΡΩΤ.ΧΑΛΚΙΔΟΣ'!I14+'Δ. ΠΡΩΤ.ΧΑΝΙΩΝ'!I14</f>
        <v>1365</v>
      </c>
      <c r="J14" s="198">
        <f>'Δ. ΠΡΩΤ.ΑΓΡΙΝΙΟΥ'!J14+'Δ. ΠΡΩΤ.ΑΘΗΝΩΝ'!J14+'Δ. ΠΡΩΤ.ΑΛΕΞΑΝΔΡΟΥΠΟΛΗΣ'!J14+'Δ. ΠΡΩΤ.ΒΕΡΟΙΑΣ'!J14+'Δ. ΠΡΩΤ.ΒΟΛΟΥ'!J14+'Δ. ΠΡΩΤ.ΗΡΑΚΛΕΙΟΥ'!J14+'Δ. ΠΡΩΤ.ΘΕΣΣΑΛΟΝΙΚΗΣ'!J14+'Δ. ΠΡΩΤ.ΙΩΑΝΝΙΝΩΝ'!J14+'Δ. ΠΡΩΤ.ΚΑΒΑΛΑΣ'!J14+'Δ. ΠΡΩΤ.ΚΑΛΑΜΑΤΑΣ'!J14+'Δ. ΠΡΩΤ.ΚΕΡΚΥΡΑΣ'!J14+'Δ. ΠΡΩΤ.ΚΟΖΑΝΗΣ'!J14+'Δ. ΠΡΩΤ.ΚΟΜΟΤΗΝΗΣ'!J14+'Δ. ΠΡΩΤ.ΚΟΡΙΝΘΟΥ'!J14+'Δ. ΠΡΩΤ.ΛΑΜΙΑΣ'!J14+'Δ. ΠΡΩΤ.ΛΑΡΙΣΑΣ'!J14+'Δ. ΠΡΩΤ.ΛΙΒΑΔΕΙΑΣ'!J14+'Δ. ΠΡΩΤ.ΜΕΣΟΛΟΓΓΙΟΥ'!J14+'Δ. ΠΡΩΤ.ΜΥΤΙΛΗΝΗΣ'!J14+'Δ. ΠΡΩΤ.ΝΑΥΠΛΙΟΥ'!J14+'Δ. ΠΡΩΤ.ΠΑΤΡΩΝ'!J14+'Δ. ΠΡΩΤ.ΠΕΙΡΑΙΩΣ'!J14+'Δ. ΠΡΩΤ.ΠΥΡΓΟΥ'!J14+'Δ. ΠΡΩΤ.ΡΟΔΟΥ'!J14+'Δ. ΠΡΩΤ.ΣΕΡΡΩΝ'!J14+'Δ. ΠΡΩΤ.ΣΥΡΟΥ'!J14+'Δ. ΠΡΩΤ.ΤΡΙΚΑΛΩΝ'!J14+'Δ. ΠΡΩΤ.ΤΡΙΠΟΛΗΣ'!J14+'Δ. ΠΡΩΤ.ΧΑΛΚΙΔΟΣ'!J14+'Δ. ΠΡΩΤ.ΧΑΝΙΩΝ'!J14</f>
        <v>470</v>
      </c>
      <c r="K14" s="198">
        <f>'Δ. ΠΡΩΤ.ΑΓΡΙΝΙΟΥ'!K14+'Δ. ΠΡΩΤ.ΑΘΗΝΩΝ'!K14+'Δ. ΠΡΩΤ.ΑΛΕΞΑΝΔΡΟΥΠΟΛΗΣ'!K14+'Δ. ΠΡΩΤ.ΒΕΡΟΙΑΣ'!K14+'Δ. ΠΡΩΤ.ΒΟΛΟΥ'!K14+'Δ. ΠΡΩΤ.ΗΡΑΚΛΕΙΟΥ'!K14+'Δ. ΠΡΩΤ.ΘΕΣΣΑΛΟΝΙΚΗΣ'!K14+'Δ. ΠΡΩΤ.ΙΩΑΝΝΙΝΩΝ'!K14+'Δ. ΠΡΩΤ.ΚΑΒΑΛΑΣ'!K14+'Δ. ΠΡΩΤ.ΚΑΛΑΜΑΤΑΣ'!K14+'Δ. ΠΡΩΤ.ΚΕΡΚΥΡΑΣ'!K14+'Δ. ΠΡΩΤ.ΚΟΖΑΝΗΣ'!K14+'Δ. ΠΡΩΤ.ΚΟΜΟΤΗΝΗΣ'!K14+'Δ. ΠΡΩΤ.ΚΟΡΙΝΘΟΥ'!K14+'Δ. ΠΡΩΤ.ΛΑΜΙΑΣ'!K14+'Δ. ΠΡΩΤ.ΛΑΡΙΣΑΣ'!K14+'Δ. ΠΡΩΤ.ΛΙΒΑΔΕΙΑΣ'!K14+'Δ. ΠΡΩΤ.ΜΕΣΟΛΟΓΓΙΟΥ'!K14+'Δ. ΠΡΩΤ.ΜΥΤΙΛΗΝΗΣ'!K14+'Δ. ΠΡΩΤ.ΝΑΥΠΛΙΟΥ'!K14+'Δ. ΠΡΩΤ.ΠΑΤΡΩΝ'!K14+'Δ. ΠΡΩΤ.ΠΕΙΡΑΙΩΣ'!K14+'Δ. ΠΡΩΤ.ΠΥΡΓΟΥ'!K14+'Δ. ΠΡΩΤ.ΡΟΔΟΥ'!K14+'Δ. ΠΡΩΤ.ΣΕΡΡΩΝ'!K14+'Δ. ΠΡΩΤ.ΣΥΡΟΥ'!K14+'Δ. ΠΡΩΤ.ΤΡΙΚΑΛΩΝ'!K14+'Δ. ΠΡΩΤ.ΤΡΙΠΟΛΗΣ'!K14+'Δ. ΠΡΩΤ.ΧΑΛΚΙΔΟΣ'!K14+'Δ. ΠΡΩΤ.ΧΑΝΙΩΝ'!K14</f>
        <v>3730</v>
      </c>
      <c r="L14" s="198">
        <f>'Δ. ΠΡΩΤ.ΑΓΡΙΝΙΟΥ'!L14+'Δ. ΠΡΩΤ.ΑΘΗΝΩΝ'!L14+'Δ. ΠΡΩΤ.ΑΛΕΞΑΝΔΡΟΥΠΟΛΗΣ'!L14+'Δ. ΠΡΩΤ.ΒΕΡΟΙΑΣ'!L14+'Δ. ΠΡΩΤ.ΒΟΛΟΥ'!L14+'Δ. ΠΡΩΤ.ΗΡΑΚΛΕΙΟΥ'!L14+'Δ. ΠΡΩΤ.ΘΕΣΣΑΛΟΝΙΚΗΣ'!L14+'Δ. ΠΡΩΤ.ΙΩΑΝΝΙΝΩΝ'!L14+'Δ. ΠΡΩΤ.ΚΑΒΑΛΑΣ'!L14+'Δ. ΠΡΩΤ.ΚΑΛΑΜΑΤΑΣ'!L14+'Δ. ΠΡΩΤ.ΚΕΡΚΥΡΑΣ'!L14+'Δ. ΠΡΩΤ.ΚΟΖΑΝΗΣ'!L14+'Δ. ΠΡΩΤ.ΚΟΜΟΤΗΝΗΣ'!L14+'Δ. ΠΡΩΤ.ΚΟΡΙΝΘΟΥ'!L14+'Δ. ΠΡΩΤ.ΛΑΜΙΑΣ'!L14+'Δ. ΠΡΩΤ.ΛΑΡΙΣΑΣ'!L14+'Δ. ΠΡΩΤ.ΛΙΒΑΔΕΙΑΣ'!L14+'Δ. ΠΡΩΤ.ΜΕΣΟΛΟΓΓΙΟΥ'!L14+'Δ. ΠΡΩΤ.ΜΥΤΙΛΗΝΗΣ'!L14+'Δ. ΠΡΩΤ.ΝΑΥΠΛΙΟΥ'!L14+'Δ. ΠΡΩΤ.ΠΑΤΡΩΝ'!L14+'Δ. ΠΡΩΤ.ΠΕΙΡΑΙΩΣ'!L14+'Δ. ΠΡΩΤ.ΠΥΡΓΟΥ'!L14+'Δ. ΠΡΩΤ.ΡΟΔΟΥ'!L14+'Δ. ΠΡΩΤ.ΣΕΡΡΩΝ'!L14+'Δ. ΠΡΩΤ.ΣΥΡΟΥ'!L14+'Δ. ΠΡΩΤ.ΤΡΙΚΑΛΩΝ'!L14+'Δ. ΠΡΩΤ.ΤΡΙΠΟΛΗΣ'!L14+'Δ. ΠΡΩΤ.ΧΑΛΚΙΔΟΣ'!L14+'Δ. ΠΡΩΤ.ΧΑΝΙΩΝ'!L14</f>
        <v>1670</v>
      </c>
      <c r="M14" s="198">
        <f>'Δ. ΠΡΩΤ.ΑΓΡΙΝΙΟΥ'!M14+'Δ. ΠΡΩΤ.ΑΘΗΝΩΝ'!M14+'Δ. ΠΡΩΤ.ΑΛΕΞΑΝΔΡΟΥΠΟΛΗΣ'!M14+'Δ. ΠΡΩΤ.ΒΕΡΟΙΑΣ'!M14+'Δ. ΠΡΩΤ.ΒΟΛΟΥ'!M14+'Δ. ΠΡΩΤ.ΗΡΑΚΛΕΙΟΥ'!M14+'Δ. ΠΡΩΤ.ΘΕΣΣΑΛΟΝΙΚΗΣ'!M14+'Δ. ΠΡΩΤ.ΙΩΑΝΝΙΝΩΝ'!M14+'Δ. ΠΡΩΤ.ΚΑΒΑΛΑΣ'!M14+'Δ. ΠΡΩΤ.ΚΑΛΑΜΑΤΑΣ'!M14+'Δ. ΠΡΩΤ.ΚΕΡΚΥΡΑΣ'!M14+'Δ. ΠΡΩΤ.ΚΟΖΑΝΗΣ'!M14+'Δ. ΠΡΩΤ.ΚΟΜΟΤΗΝΗΣ'!M14+'Δ. ΠΡΩΤ.ΚΟΡΙΝΘΟΥ'!M14+'Δ. ΠΡΩΤ.ΛΑΜΙΑΣ'!M14+'Δ. ΠΡΩΤ.ΛΑΡΙΣΑΣ'!M14+'Δ. ΠΡΩΤ.ΛΙΒΑΔΕΙΑΣ'!M14+'Δ. ΠΡΩΤ.ΜΕΣΟΛΟΓΓΙΟΥ'!M14+'Δ. ΠΡΩΤ.ΜΥΤΙΛΗΝΗΣ'!M14+'Δ. ΠΡΩΤ.ΝΑΥΠΛΙΟΥ'!M14+'Δ. ΠΡΩΤ.ΠΑΤΡΩΝ'!M14+'Δ. ΠΡΩΤ.ΠΕΙΡΑΙΩΣ'!M14+'Δ. ΠΡΩΤ.ΠΥΡΓΟΥ'!M14+'Δ. ΠΡΩΤ.ΡΟΔΟΥ'!M14+'Δ. ΠΡΩΤ.ΣΕΡΡΩΝ'!M14+'Δ. ΠΡΩΤ.ΣΥΡΟΥ'!M14+'Δ. ΠΡΩΤ.ΤΡΙΚΑΛΩΝ'!M14+'Δ. ΠΡΩΤ.ΤΡΙΠΟΛΗΣ'!M14+'Δ. ΠΡΩΤ.ΧΑΛΚΙΔΟΣ'!M14+'Δ. ΠΡΩΤ.ΧΑΝΙΩΝ'!M14</f>
        <v>1401</v>
      </c>
      <c r="N14" s="198">
        <f>'Δ. ΠΡΩΤ.ΑΓΡΙΝΙΟΥ'!N14+'Δ. ΠΡΩΤ.ΑΘΗΝΩΝ'!N14+'Δ. ΠΡΩΤ.ΑΛΕΞΑΝΔΡΟΥΠΟΛΗΣ'!N14+'Δ. ΠΡΩΤ.ΒΕΡΟΙΑΣ'!N14+'Δ. ΠΡΩΤ.ΒΟΛΟΥ'!N14+'Δ. ΠΡΩΤ.ΗΡΑΚΛΕΙΟΥ'!N14+'Δ. ΠΡΩΤ.ΘΕΣΣΑΛΟΝΙΚΗΣ'!N14+'Δ. ΠΡΩΤ.ΙΩΑΝΝΙΝΩΝ'!N14+'Δ. ΠΡΩΤ.ΚΑΒΑΛΑΣ'!N14+'Δ. ΠΡΩΤ.ΚΑΛΑΜΑΤΑΣ'!N14+'Δ. ΠΡΩΤ.ΚΕΡΚΥΡΑΣ'!N14+'Δ. ΠΡΩΤ.ΚΟΖΑΝΗΣ'!N14+'Δ. ΠΡΩΤ.ΚΟΜΟΤΗΝΗΣ'!N14+'Δ. ΠΡΩΤ.ΚΟΡΙΝΘΟΥ'!N14+'Δ. ΠΡΩΤ.ΛΑΜΙΑΣ'!N14+'Δ. ΠΡΩΤ.ΛΑΡΙΣΑΣ'!N14+'Δ. ΠΡΩΤ.ΛΙΒΑΔΕΙΑΣ'!N14+'Δ. ΠΡΩΤ.ΜΕΣΟΛΟΓΓΙΟΥ'!N14+'Δ. ΠΡΩΤ.ΜΥΤΙΛΗΝΗΣ'!N14+'Δ. ΠΡΩΤ.ΝΑΥΠΛΙΟΥ'!N14+'Δ. ΠΡΩΤ.ΠΑΤΡΩΝ'!N14+'Δ. ΠΡΩΤ.ΠΕΙΡΑΙΩΣ'!N14+'Δ. ΠΡΩΤ.ΠΥΡΓΟΥ'!N14+'Δ. ΠΡΩΤ.ΡΟΔΟΥ'!N14+'Δ. ΠΡΩΤ.ΣΕΡΡΩΝ'!N14+'Δ. ΠΡΩΤ.ΣΥΡΟΥ'!N14+'Δ. ΠΡΩΤ.ΤΡΙΚΑΛΩΝ'!N14+'Δ. ΠΡΩΤ.ΤΡΙΠΟΛΗΣ'!N14+'Δ. ΠΡΩΤ.ΧΑΛΚΙΔΟΣ'!N14+'Δ. ΠΡΩΤ.ΧΑΝΙΩΝ'!N14</f>
        <v>940</v>
      </c>
      <c r="O14" s="198">
        <f>'Δ. ΠΡΩΤ.ΑΓΡΙΝΙΟΥ'!O14+'Δ. ΠΡΩΤ.ΑΘΗΝΩΝ'!O14+'Δ. ΠΡΩΤ.ΑΛΕΞΑΝΔΡΟΥΠΟΛΗΣ'!O14+'Δ. ΠΡΩΤ.ΒΕΡΟΙΑΣ'!O14+'Δ. ΠΡΩΤ.ΒΟΛΟΥ'!O14+'Δ. ΠΡΩΤ.ΗΡΑΚΛΕΙΟΥ'!O14+'Δ. ΠΡΩΤ.ΘΕΣΣΑΛΟΝΙΚΗΣ'!O14+'Δ. ΠΡΩΤ.ΙΩΑΝΝΙΝΩΝ'!O14+'Δ. ΠΡΩΤ.ΚΑΒΑΛΑΣ'!O14+'Δ. ΠΡΩΤ.ΚΑΛΑΜΑΤΑΣ'!O14+'Δ. ΠΡΩΤ.ΚΕΡΚΥΡΑΣ'!O14+'Δ. ΠΡΩΤ.ΚΟΖΑΝΗΣ'!O14+'Δ. ΠΡΩΤ.ΚΟΜΟΤΗΝΗΣ'!O14+'Δ. ΠΡΩΤ.ΚΟΡΙΝΘΟΥ'!O14+'Δ. ΠΡΩΤ.ΛΑΜΙΑΣ'!O14+'Δ. ΠΡΩΤ.ΛΑΡΙΣΑΣ'!O14+'Δ. ΠΡΩΤ.ΛΙΒΑΔΕΙΑΣ'!O14+'Δ. ΠΡΩΤ.ΜΕΣΟΛΟΓΓΙΟΥ'!O14+'Δ. ΠΡΩΤ.ΜΥΤΙΛΗΝΗΣ'!O14+'Δ. ΠΡΩΤ.ΝΑΥΠΛΙΟΥ'!O14+'Δ. ΠΡΩΤ.ΠΑΤΡΩΝ'!O14+'Δ. ΠΡΩΤ.ΠΕΙΡΑΙΩΣ'!O14+'Δ. ΠΡΩΤ.ΠΥΡΓΟΥ'!O14+'Δ. ΠΡΩΤ.ΡΟΔΟΥ'!O14+'Δ. ΠΡΩΤ.ΣΕΡΡΩΝ'!O14+'Δ. ΠΡΩΤ.ΣΥΡΟΥ'!O14+'Δ. ΠΡΩΤ.ΤΡΙΚΑΛΩΝ'!O14+'Δ. ΠΡΩΤ.ΤΡΙΠΟΛΗΣ'!O14+'Δ. ΠΡΩΤ.ΧΑΛΚΙΔΟΣ'!O14+'Δ. ΠΡΩΤ.ΧΑΝΙΩΝ'!O14</f>
        <v>152</v>
      </c>
      <c r="P14" s="198">
        <f>'Δ. ΠΡΩΤ.ΑΓΡΙΝΙΟΥ'!P14+'Δ. ΠΡΩΤ.ΑΘΗΝΩΝ'!P14+'Δ. ΠΡΩΤ.ΑΛΕΞΑΝΔΡΟΥΠΟΛΗΣ'!P14+'Δ. ΠΡΩΤ.ΒΕΡΟΙΑΣ'!P14+'Δ. ΠΡΩΤ.ΒΟΛΟΥ'!P14+'Δ. ΠΡΩΤ.ΗΡΑΚΛΕΙΟΥ'!P14+'Δ. ΠΡΩΤ.ΘΕΣΣΑΛΟΝΙΚΗΣ'!P14+'Δ. ΠΡΩΤ.ΙΩΑΝΝΙΝΩΝ'!P14+'Δ. ΠΡΩΤ.ΚΑΒΑΛΑΣ'!P14+'Δ. ΠΡΩΤ.ΚΑΛΑΜΑΤΑΣ'!P14+'Δ. ΠΡΩΤ.ΚΕΡΚΥΡΑΣ'!P14+'Δ. ΠΡΩΤ.ΚΟΖΑΝΗΣ'!P14+'Δ. ΠΡΩΤ.ΚΟΜΟΤΗΝΗΣ'!P14+'Δ. ΠΡΩΤ.ΚΟΡΙΝΘΟΥ'!P14+'Δ. ΠΡΩΤ.ΛΑΜΙΑΣ'!P14+'Δ. ΠΡΩΤ.ΛΑΡΙΣΑΣ'!P14+'Δ. ΠΡΩΤ.ΛΙΒΑΔΕΙΑΣ'!P14+'Δ. ΠΡΩΤ.ΜΕΣΟΛΟΓΓΙΟΥ'!P14+'Δ. ΠΡΩΤ.ΜΥΤΙΛΗΝΗΣ'!P14+'Δ. ΠΡΩΤ.ΝΑΥΠΛΙΟΥ'!P14+'Δ. ΠΡΩΤ.ΠΑΤΡΩΝ'!P14+'Δ. ΠΡΩΤ.ΠΕΙΡΑΙΩΣ'!P14+'Δ. ΠΡΩΤ.ΠΥΡΓΟΥ'!P14+'Δ. ΠΡΩΤ.ΡΟΔΟΥ'!P14+'Δ. ΠΡΩΤ.ΣΕΡΡΩΝ'!P14+'Δ. ΠΡΩΤ.ΣΥΡΟΥ'!P14+'Δ. ΠΡΩΤ.ΤΡΙΚΑΛΩΝ'!P14+'Δ. ΠΡΩΤ.ΤΡΙΠΟΛΗΣ'!P14+'Δ. ΠΡΩΤ.ΧΑΛΚΙΔΟΣ'!P14+'Δ. ΠΡΩΤ.ΧΑΝΙΩΝ'!P14</f>
        <v>4163</v>
      </c>
    </row>
    <row r="15" spans="1:16" ht="20.100000000000001" customHeight="1" x14ac:dyDescent="0.2">
      <c r="A15" s="22" t="s">
        <v>16</v>
      </c>
      <c r="B15" s="198">
        <f>'Δ. ΠΡΩΤ.ΑΓΡΙΝΙΟΥ'!B15+'Δ. ΠΡΩΤ.ΑΘΗΝΩΝ'!B15+'Δ. ΠΡΩΤ.ΑΛΕΞΑΝΔΡΟΥΠΟΛΗΣ'!B15+'Δ. ΠΡΩΤ.ΒΕΡΟΙΑΣ'!B15+'Δ. ΠΡΩΤ.ΒΟΛΟΥ'!B15+'Δ. ΠΡΩΤ.ΗΡΑΚΛΕΙΟΥ'!B15+'Δ. ΠΡΩΤ.ΘΕΣΣΑΛΟΝΙΚΗΣ'!B15+'Δ. ΠΡΩΤ.ΙΩΑΝΝΙΝΩΝ'!B15+'Δ. ΠΡΩΤ.ΚΑΒΑΛΑΣ'!B15+'Δ. ΠΡΩΤ.ΚΑΛΑΜΑΤΑΣ'!B15+'Δ. ΠΡΩΤ.ΚΕΡΚΥΡΑΣ'!B15+'Δ. ΠΡΩΤ.ΚΟΖΑΝΗΣ'!B15+'Δ. ΠΡΩΤ.ΚΟΜΟΤΗΝΗΣ'!B15+'Δ. ΠΡΩΤ.ΚΟΡΙΝΘΟΥ'!B15+'Δ. ΠΡΩΤ.ΛΑΜΙΑΣ'!B15+'Δ. ΠΡΩΤ.ΛΑΡΙΣΑΣ'!B15+'Δ. ΠΡΩΤ.ΛΙΒΑΔΕΙΑΣ'!B15+'Δ. ΠΡΩΤ.ΜΕΣΟΛΟΓΓΙΟΥ'!B15+'Δ. ΠΡΩΤ.ΜΥΤΙΛΗΝΗΣ'!B15+'Δ. ΠΡΩΤ.ΝΑΥΠΛΙΟΥ'!B15+'Δ. ΠΡΩΤ.ΠΑΤΡΩΝ'!B15+'Δ. ΠΡΩΤ.ΠΕΙΡΑΙΩΣ'!B15+'Δ. ΠΡΩΤ.ΠΥΡΓΟΥ'!B15+'Δ. ΠΡΩΤ.ΡΟΔΟΥ'!B15+'Δ. ΠΡΩΤ.ΣΕΡΡΩΝ'!B15+'Δ. ΠΡΩΤ.ΣΥΡΟΥ'!B15+'Δ. ΠΡΩΤ.ΤΡΙΚΑΛΩΝ'!B15+'Δ. ΠΡΩΤ.ΤΡΙΠΟΛΗΣ'!B15+'Δ. ΠΡΩΤ.ΧΑΛΚΙΔΟΣ'!B15+'Δ. ΠΡΩΤ.ΧΑΝΙΩΝ'!B15</f>
        <v>14</v>
      </c>
      <c r="C15" s="198">
        <f>'Δ. ΠΡΩΤ.ΑΓΡΙΝΙΟΥ'!C15+'Δ. ΠΡΩΤ.ΑΘΗΝΩΝ'!C15+'Δ. ΠΡΩΤ.ΑΛΕΞΑΝΔΡΟΥΠΟΛΗΣ'!C15+'Δ. ΠΡΩΤ.ΒΕΡΟΙΑΣ'!C15+'Δ. ΠΡΩΤ.ΒΟΛΟΥ'!C15+'Δ. ΠΡΩΤ.ΗΡΑΚΛΕΙΟΥ'!C15+'Δ. ΠΡΩΤ.ΘΕΣΣΑΛΟΝΙΚΗΣ'!C15+'Δ. ΠΡΩΤ.ΙΩΑΝΝΙΝΩΝ'!C15+'Δ. ΠΡΩΤ.ΚΑΒΑΛΑΣ'!C15+'Δ. ΠΡΩΤ.ΚΑΛΑΜΑΤΑΣ'!C15+'Δ. ΠΡΩΤ.ΚΕΡΚΥΡΑΣ'!C15+'Δ. ΠΡΩΤ.ΚΟΖΑΝΗΣ'!C15+'Δ. ΠΡΩΤ.ΚΟΜΟΤΗΝΗΣ'!C15+'Δ. ΠΡΩΤ.ΚΟΡΙΝΘΟΥ'!C15+'Δ. ΠΡΩΤ.ΛΑΜΙΑΣ'!C15+'Δ. ΠΡΩΤ.ΛΑΡΙΣΑΣ'!C15+'Δ. ΠΡΩΤ.ΛΙΒΑΔΕΙΑΣ'!C15+'Δ. ΠΡΩΤ.ΜΕΣΟΛΟΓΓΙΟΥ'!C15+'Δ. ΠΡΩΤ.ΜΥΤΙΛΗΝΗΣ'!C15+'Δ. ΠΡΩΤ.ΝΑΥΠΛΙΟΥ'!C15+'Δ. ΠΡΩΤ.ΠΑΤΡΩΝ'!C15+'Δ. ΠΡΩΤ.ΠΕΙΡΑΙΩΣ'!C15+'Δ. ΠΡΩΤ.ΠΥΡΓΟΥ'!C15+'Δ. ΠΡΩΤ.ΡΟΔΟΥ'!C15+'Δ. ΠΡΩΤ.ΣΕΡΡΩΝ'!C15+'Δ. ΠΡΩΤ.ΣΥΡΟΥ'!C15+'Δ. ΠΡΩΤ.ΤΡΙΚΑΛΩΝ'!C15+'Δ. ΠΡΩΤ.ΤΡΙΠΟΛΗΣ'!C15+'Δ. ΠΡΩΤ.ΧΑΛΚΙΔΟΣ'!C15+'Δ. ΠΡΩΤ.ΧΑΝΙΩΝ'!C15</f>
        <v>48</v>
      </c>
      <c r="D15" s="198">
        <f>'Δ. ΠΡΩΤ.ΑΓΡΙΝΙΟΥ'!D15+'Δ. ΠΡΩΤ.ΑΘΗΝΩΝ'!D15+'Δ. ΠΡΩΤ.ΑΛΕΞΑΝΔΡΟΥΠΟΛΗΣ'!D15+'Δ. ΠΡΩΤ.ΒΕΡΟΙΑΣ'!D15+'Δ. ΠΡΩΤ.ΒΟΛΟΥ'!D15+'Δ. ΠΡΩΤ.ΗΡΑΚΛΕΙΟΥ'!D15+'Δ. ΠΡΩΤ.ΘΕΣΣΑΛΟΝΙΚΗΣ'!D15+'Δ. ΠΡΩΤ.ΙΩΑΝΝΙΝΩΝ'!D15+'Δ. ΠΡΩΤ.ΚΑΒΑΛΑΣ'!D15+'Δ. ΠΡΩΤ.ΚΑΛΑΜΑΤΑΣ'!D15+'Δ. ΠΡΩΤ.ΚΕΡΚΥΡΑΣ'!D15+'Δ. ΠΡΩΤ.ΚΟΖΑΝΗΣ'!D15+'Δ. ΠΡΩΤ.ΚΟΜΟΤΗΝΗΣ'!D15+'Δ. ΠΡΩΤ.ΚΟΡΙΝΘΟΥ'!D15+'Δ. ΠΡΩΤ.ΛΑΜΙΑΣ'!D15+'Δ. ΠΡΩΤ.ΛΑΡΙΣΑΣ'!D15+'Δ. ΠΡΩΤ.ΛΙΒΑΔΕΙΑΣ'!D15+'Δ. ΠΡΩΤ.ΜΕΣΟΛΟΓΓΙΟΥ'!D15+'Δ. ΠΡΩΤ.ΜΥΤΙΛΗΝΗΣ'!D15+'Δ. ΠΡΩΤ.ΝΑΥΠΛΙΟΥ'!D15+'Δ. ΠΡΩΤ.ΠΑΤΡΩΝ'!D15+'Δ. ΠΡΩΤ.ΠΕΙΡΑΙΩΣ'!D15+'Δ. ΠΡΩΤ.ΠΥΡΓΟΥ'!D15+'Δ. ΠΡΩΤ.ΡΟΔΟΥ'!D15+'Δ. ΠΡΩΤ.ΣΕΡΡΩΝ'!D15+'Δ. ΠΡΩΤ.ΣΥΡΟΥ'!D15+'Δ. ΠΡΩΤ.ΤΡΙΚΑΛΩΝ'!D15+'Δ. ΠΡΩΤ.ΤΡΙΠΟΛΗΣ'!D15+'Δ. ΠΡΩΤ.ΧΑΛΚΙΔΟΣ'!D15+'Δ. ΠΡΩΤ.ΧΑΝΙΩΝ'!D15</f>
        <v>266</v>
      </c>
      <c r="E15" s="198">
        <f>'Δ. ΠΡΩΤ.ΑΓΡΙΝΙΟΥ'!E15+'Δ. ΠΡΩΤ.ΑΘΗΝΩΝ'!E15+'Δ. ΠΡΩΤ.ΑΛΕΞΑΝΔΡΟΥΠΟΛΗΣ'!E15+'Δ. ΠΡΩΤ.ΒΕΡΟΙΑΣ'!E15+'Δ. ΠΡΩΤ.ΒΟΛΟΥ'!E15+'Δ. ΠΡΩΤ.ΗΡΑΚΛΕΙΟΥ'!E15+'Δ. ΠΡΩΤ.ΘΕΣΣΑΛΟΝΙΚΗΣ'!E15+'Δ. ΠΡΩΤ.ΙΩΑΝΝΙΝΩΝ'!E15+'Δ. ΠΡΩΤ.ΚΑΒΑΛΑΣ'!E15+'Δ. ΠΡΩΤ.ΚΑΛΑΜΑΤΑΣ'!E15+'Δ. ΠΡΩΤ.ΚΕΡΚΥΡΑΣ'!E15+'Δ. ΠΡΩΤ.ΚΟΖΑΝΗΣ'!E15+'Δ. ΠΡΩΤ.ΚΟΜΟΤΗΝΗΣ'!E15+'Δ. ΠΡΩΤ.ΚΟΡΙΝΘΟΥ'!E15+'Δ. ΠΡΩΤ.ΛΑΜΙΑΣ'!E15+'Δ. ΠΡΩΤ.ΛΑΡΙΣΑΣ'!E15+'Δ. ΠΡΩΤ.ΛΙΒΑΔΕΙΑΣ'!E15+'Δ. ΠΡΩΤ.ΜΕΣΟΛΟΓΓΙΟΥ'!E15+'Δ. ΠΡΩΤ.ΜΥΤΙΛΗΝΗΣ'!E15+'Δ. ΠΡΩΤ.ΝΑΥΠΛΙΟΥ'!E15+'Δ. ΠΡΩΤ.ΠΑΤΡΩΝ'!E15+'Δ. ΠΡΩΤ.ΠΕΙΡΑΙΩΣ'!E15+'Δ. ΠΡΩΤ.ΠΥΡΓΟΥ'!E15+'Δ. ΠΡΩΤ.ΡΟΔΟΥ'!E15+'Δ. ΠΡΩΤ.ΣΕΡΡΩΝ'!E15+'Δ. ΠΡΩΤ.ΣΥΡΟΥ'!E15+'Δ. ΠΡΩΤ.ΤΡΙΚΑΛΩΝ'!E15+'Δ. ΠΡΩΤ.ΤΡΙΠΟΛΗΣ'!E15+'Δ. ΠΡΩΤ.ΧΑΛΚΙΔΟΣ'!E15+'Δ. ΠΡΩΤ.ΧΑΝΙΩΝ'!E15</f>
        <v>331</v>
      </c>
      <c r="F15" s="198">
        <f>'Δ. ΠΡΩΤ.ΑΓΡΙΝΙΟΥ'!F15+'Δ. ΠΡΩΤ.ΑΘΗΝΩΝ'!F15+'Δ. ΠΡΩΤ.ΑΛΕΞΑΝΔΡΟΥΠΟΛΗΣ'!F15+'Δ. ΠΡΩΤ.ΒΕΡΟΙΑΣ'!F15+'Δ. ΠΡΩΤ.ΒΟΛΟΥ'!F15+'Δ. ΠΡΩΤ.ΗΡΑΚΛΕΙΟΥ'!F15+'Δ. ΠΡΩΤ.ΘΕΣΣΑΛΟΝΙΚΗΣ'!F15+'Δ. ΠΡΩΤ.ΙΩΑΝΝΙΝΩΝ'!F15+'Δ. ΠΡΩΤ.ΚΑΒΑΛΑΣ'!F15+'Δ. ΠΡΩΤ.ΚΑΛΑΜΑΤΑΣ'!F15+'Δ. ΠΡΩΤ.ΚΕΡΚΥΡΑΣ'!F15+'Δ. ΠΡΩΤ.ΚΟΖΑΝΗΣ'!F15+'Δ. ΠΡΩΤ.ΚΟΜΟΤΗΝΗΣ'!F15+'Δ. ΠΡΩΤ.ΚΟΡΙΝΘΟΥ'!F15+'Δ. ΠΡΩΤ.ΛΑΜΙΑΣ'!F15+'Δ. ΠΡΩΤ.ΛΑΡΙΣΑΣ'!F15+'Δ. ΠΡΩΤ.ΛΙΒΑΔΕΙΑΣ'!F15+'Δ. ΠΡΩΤ.ΜΕΣΟΛΟΓΓΙΟΥ'!F15+'Δ. ΠΡΩΤ.ΜΥΤΙΛΗΝΗΣ'!F15+'Δ. ΠΡΩΤ.ΝΑΥΠΛΙΟΥ'!F15+'Δ. ΠΡΩΤ.ΠΑΤΡΩΝ'!F15+'Δ. ΠΡΩΤ.ΠΕΙΡΑΙΩΣ'!F15+'Δ. ΠΡΩΤ.ΠΥΡΓΟΥ'!F15+'Δ. ΠΡΩΤ.ΡΟΔΟΥ'!F15+'Δ. ΠΡΩΤ.ΣΕΡΡΩΝ'!F15+'Δ. ΠΡΩΤ.ΣΥΡΟΥ'!F15+'Δ. ΠΡΩΤ.ΤΡΙΚΑΛΩΝ'!F15+'Δ. ΠΡΩΤ.ΤΡΙΠΟΛΗΣ'!F15+'Δ. ΠΡΩΤ.ΧΑΛΚΙΔΟΣ'!F15+'Δ. ΠΡΩΤ.ΧΑΝΙΩΝ'!F15</f>
        <v>659</v>
      </c>
      <c r="G15" s="198">
        <f>'Δ. ΠΡΩΤ.ΑΓΡΙΝΙΟΥ'!G15+'Δ. ΠΡΩΤ.ΑΘΗΝΩΝ'!G15+'Δ. ΠΡΩΤ.ΑΛΕΞΑΝΔΡΟΥΠΟΛΗΣ'!G15+'Δ. ΠΡΩΤ.ΒΕΡΟΙΑΣ'!G15+'Δ. ΠΡΩΤ.ΒΟΛΟΥ'!G15+'Δ. ΠΡΩΤ.ΗΡΑΚΛΕΙΟΥ'!G15+'Δ. ΠΡΩΤ.ΘΕΣΣΑΛΟΝΙΚΗΣ'!G15+'Δ. ΠΡΩΤ.ΙΩΑΝΝΙΝΩΝ'!G15+'Δ. ΠΡΩΤ.ΚΑΒΑΛΑΣ'!G15+'Δ. ΠΡΩΤ.ΚΑΛΑΜΑΤΑΣ'!G15+'Δ. ΠΡΩΤ.ΚΕΡΚΥΡΑΣ'!G15+'Δ. ΠΡΩΤ.ΚΟΖΑΝΗΣ'!G15+'Δ. ΠΡΩΤ.ΚΟΜΟΤΗΝΗΣ'!G15+'Δ. ΠΡΩΤ.ΚΟΡΙΝΘΟΥ'!G15+'Δ. ΠΡΩΤ.ΛΑΜΙΑΣ'!G15+'Δ. ΠΡΩΤ.ΛΑΡΙΣΑΣ'!G15+'Δ. ΠΡΩΤ.ΛΙΒΑΔΕΙΑΣ'!G15+'Δ. ΠΡΩΤ.ΜΕΣΟΛΟΓΓΙΟΥ'!G15+'Δ. ΠΡΩΤ.ΜΥΤΙΛΗΝΗΣ'!G15+'Δ. ΠΡΩΤ.ΝΑΥΠΛΙΟΥ'!G15+'Δ. ΠΡΩΤ.ΠΑΤΡΩΝ'!G15+'Δ. ΠΡΩΤ.ΠΕΙΡΑΙΩΣ'!G15+'Δ. ΠΡΩΤ.ΠΥΡΓΟΥ'!G15+'Δ. ΠΡΩΤ.ΡΟΔΟΥ'!G15+'Δ. ΠΡΩΤ.ΣΕΡΡΩΝ'!G15+'Δ. ΠΡΩΤ.ΣΥΡΟΥ'!G15+'Δ. ΠΡΩΤ.ΤΡΙΚΑΛΩΝ'!G15+'Δ. ΠΡΩΤ.ΤΡΙΠΟΛΗΣ'!G15+'Δ. ΠΡΩΤ.ΧΑΛΚΙΔΟΣ'!G15+'Δ. ΠΡΩΤ.ΧΑΝΙΩΝ'!G15</f>
        <v>79</v>
      </c>
      <c r="H15" s="198">
        <f>'Δ. ΠΡΩΤ.ΑΓΡΙΝΙΟΥ'!H15+'Δ. ΠΡΩΤ.ΑΘΗΝΩΝ'!H15+'Δ. ΠΡΩΤ.ΑΛΕΞΑΝΔΡΟΥΠΟΛΗΣ'!H15+'Δ. ΠΡΩΤ.ΒΕΡΟΙΑΣ'!H15+'Δ. ΠΡΩΤ.ΒΟΛΟΥ'!H15+'Δ. ΠΡΩΤ.ΗΡΑΚΛΕΙΟΥ'!H15+'Δ. ΠΡΩΤ.ΘΕΣΣΑΛΟΝΙΚΗΣ'!H15+'Δ. ΠΡΩΤ.ΙΩΑΝΝΙΝΩΝ'!H15+'Δ. ΠΡΩΤ.ΚΑΒΑΛΑΣ'!H15+'Δ. ΠΡΩΤ.ΚΑΛΑΜΑΤΑΣ'!H15+'Δ. ΠΡΩΤ.ΚΕΡΚΥΡΑΣ'!H15+'Δ. ΠΡΩΤ.ΚΟΖΑΝΗΣ'!H15+'Δ. ΠΡΩΤ.ΚΟΜΟΤΗΝΗΣ'!H15+'Δ. ΠΡΩΤ.ΚΟΡΙΝΘΟΥ'!H15+'Δ. ΠΡΩΤ.ΛΑΜΙΑΣ'!H15+'Δ. ΠΡΩΤ.ΛΑΡΙΣΑΣ'!H15+'Δ. ΠΡΩΤ.ΛΙΒΑΔΕΙΑΣ'!H15+'Δ. ΠΡΩΤ.ΜΕΣΟΛΟΓΓΙΟΥ'!H15+'Δ. ΠΡΩΤ.ΜΥΤΙΛΗΝΗΣ'!H15+'Δ. ΠΡΩΤ.ΝΑΥΠΛΙΟΥ'!H15+'Δ. ΠΡΩΤ.ΠΑΤΡΩΝ'!H15+'Δ. ΠΡΩΤ.ΠΕΙΡΑΙΩΣ'!H15+'Δ. ΠΡΩΤ.ΠΥΡΓΟΥ'!H15+'Δ. ΠΡΩΤ.ΡΟΔΟΥ'!H15+'Δ. ΠΡΩΤ.ΣΕΡΡΩΝ'!H15+'Δ. ΠΡΩΤ.ΣΥΡΟΥ'!H15+'Δ. ΠΡΩΤ.ΤΡΙΚΑΛΩΝ'!H15+'Δ. ΠΡΩΤ.ΤΡΙΠΟΛΗΣ'!H15+'Δ. ΠΡΩΤ.ΧΑΛΚΙΔΟΣ'!H15+'Δ. ΠΡΩΤ.ΧΑΝΙΩΝ'!H15</f>
        <v>231</v>
      </c>
      <c r="I15" s="198">
        <f>'Δ. ΠΡΩΤ.ΑΓΡΙΝΙΟΥ'!I15+'Δ. ΠΡΩΤ.ΑΘΗΝΩΝ'!I15+'Δ. ΠΡΩΤ.ΑΛΕΞΑΝΔΡΟΥΠΟΛΗΣ'!I15+'Δ. ΠΡΩΤ.ΒΕΡΟΙΑΣ'!I15+'Δ. ΠΡΩΤ.ΒΟΛΟΥ'!I15+'Δ. ΠΡΩΤ.ΗΡΑΚΛΕΙΟΥ'!I15+'Δ. ΠΡΩΤ.ΘΕΣΣΑΛΟΝΙΚΗΣ'!I15+'Δ. ΠΡΩΤ.ΙΩΑΝΝΙΝΩΝ'!I15+'Δ. ΠΡΩΤ.ΚΑΒΑΛΑΣ'!I15+'Δ. ΠΡΩΤ.ΚΑΛΑΜΑΤΑΣ'!I15+'Δ. ΠΡΩΤ.ΚΕΡΚΥΡΑΣ'!I15+'Δ. ΠΡΩΤ.ΚΟΖΑΝΗΣ'!I15+'Δ. ΠΡΩΤ.ΚΟΜΟΤΗΝΗΣ'!I15+'Δ. ΠΡΩΤ.ΚΟΡΙΝΘΟΥ'!I15+'Δ. ΠΡΩΤ.ΛΑΜΙΑΣ'!I15+'Δ. ΠΡΩΤ.ΛΑΡΙΣΑΣ'!I15+'Δ. ΠΡΩΤ.ΛΙΒΑΔΕΙΑΣ'!I15+'Δ. ΠΡΩΤ.ΜΕΣΟΛΟΓΓΙΟΥ'!I15+'Δ. ΠΡΩΤ.ΜΥΤΙΛΗΝΗΣ'!I15+'Δ. ΠΡΩΤ.ΝΑΥΠΛΙΟΥ'!I15+'Δ. ΠΡΩΤ.ΠΑΤΡΩΝ'!I15+'Δ. ΠΡΩΤ.ΠΕΙΡΑΙΩΣ'!I15+'Δ. ΠΡΩΤ.ΠΥΡΓΟΥ'!I15+'Δ. ΠΡΩΤ.ΡΟΔΟΥ'!I15+'Δ. ΠΡΩΤ.ΣΕΡΡΩΝ'!I15+'Δ. ΠΡΩΤ.ΣΥΡΟΥ'!I15+'Δ. ΠΡΩΤ.ΤΡΙΚΑΛΩΝ'!I15+'Δ. ΠΡΩΤ.ΤΡΙΠΟΛΗΣ'!I15+'Δ. ΠΡΩΤ.ΧΑΛΚΙΔΟΣ'!I15+'Δ. ΠΡΩΤ.ΧΑΝΙΩΝ'!I15</f>
        <v>340</v>
      </c>
      <c r="J15" s="198">
        <f>'Δ. ΠΡΩΤ.ΑΓΡΙΝΙΟΥ'!J15+'Δ. ΠΡΩΤ.ΑΘΗΝΩΝ'!J15+'Δ. ΠΡΩΤ.ΑΛΕΞΑΝΔΡΟΥΠΟΛΗΣ'!J15+'Δ. ΠΡΩΤ.ΒΕΡΟΙΑΣ'!J15+'Δ. ΠΡΩΤ.ΒΟΛΟΥ'!J15+'Δ. ΠΡΩΤ.ΗΡΑΚΛΕΙΟΥ'!J15+'Δ. ΠΡΩΤ.ΘΕΣΣΑΛΟΝΙΚΗΣ'!J15+'Δ. ΠΡΩΤ.ΙΩΑΝΝΙΝΩΝ'!J15+'Δ. ΠΡΩΤ.ΚΑΒΑΛΑΣ'!J15+'Δ. ΠΡΩΤ.ΚΑΛΑΜΑΤΑΣ'!J15+'Δ. ΠΡΩΤ.ΚΕΡΚΥΡΑΣ'!J15+'Δ. ΠΡΩΤ.ΚΟΖΑΝΗΣ'!J15+'Δ. ΠΡΩΤ.ΚΟΜΟΤΗΝΗΣ'!J15+'Δ. ΠΡΩΤ.ΚΟΡΙΝΘΟΥ'!J15+'Δ. ΠΡΩΤ.ΛΑΜΙΑΣ'!J15+'Δ. ΠΡΩΤ.ΛΑΡΙΣΑΣ'!J15+'Δ. ΠΡΩΤ.ΛΙΒΑΔΕΙΑΣ'!J15+'Δ. ΠΡΩΤ.ΜΕΣΟΛΟΓΓΙΟΥ'!J15+'Δ. ΠΡΩΤ.ΜΥΤΙΛΗΝΗΣ'!J15+'Δ. ΠΡΩΤ.ΝΑΥΠΛΙΟΥ'!J15+'Δ. ΠΡΩΤ.ΠΑΤΡΩΝ'!J15+'Δ. ΠΡΩΤ.ΠΕΙΡΑΙΩΣ'!J15+'Δ. ΠΡΩΤ.ΠΥΡΓΟΥ'!J15+'Δ. ΠΡΩΤ.ΡΟΔΟΥ'!J15+'Δ. ΠΡΩΤ.ΣΕΡΡΩΝ'!J15+'Δ. ΠΡΩΤ.ΣΥΡΟΥ'!J15+'Δ. ΠΡΩΤ.ΤΡΙΚΑΛΩΝ'!J15+'Δ. ΠΡΩΤ.ΤΡΙΠΟΛΗΣ'!J15+'Δ. ΠΡΩΤ.ΧΑΛΚΙΔΟΣ'!J15+'Δ. ΠΡΩΤ.ΧΑΝΙΩΝ'!J15</f>
        <v>72</v>
      </c>
      <c r="K15" s="198">
        <f>'Δ. ΠΡΩΤ.ΑΓΡΙΝΙΟΥ'!K15+'Δ. ΠΡΩΤ.ΑΘΗΝΩΝ'!K15+'Δ. ΠΡΩΤ.ΑΛΕΞΑΝΔΡΟΥΠΟΛΗΣ'!K15+'Δ. ΠΡΩΤ.ΒΕΡΟΙΑΣ'!K15+'Δ. ΠΡΩΤ.ΒΟΛΟΥ'!K15+'Δ. ΠΡΩΤ.ΗΡΑΚΛΕΙΟΥ'!K15+'Δ. ΠΡΩΤ.ΘΕΣΣΑΛΟΝΙΚΗΣ'!K15+'Δ. ΠΡΩΤ.ΙΩΑΝΝΙΝΩΝ'!K15+'Δ. ΠΡΩΤ.ΚΑΒΑΛΑΣ'!K15+'Δ. ΠΡΩΤ.ΚΑΛΑΜΑΤΑΣ'!K15+'Δ. ΠΡΩΤ.ΚΕΡΚΥΡΑΣ'!K15+'Δ. ΠΡΩΤ.ΚΟΖΑΝΗΣ'!K15+'Δ. ΠΡΩΤ.ΚΟΜΟΤΗΝΗΣ'!K15+'Δ. ΠΡΩΤ.ΚΟΡΙΝΘΟΥ'!K15+'Δ. ΠΡΩΤ.ΛΑΜΙΑΣ'!K15+'Δ. ΠΡΩΤ.ΛΑΡΙΣΑΣ'!K15+'Δ. ΠΡΩΤ.ΛΙΒΑΔΕΙΑΣ'!K15+'Δ. ΠΡΩΤ.ΜΕΣΟΛΟΓΓΙΟΥ'!K15+'Δ. ΠΡΩΤ.ΜΥΤΙΛΗΝΗΣ'!K15+'Δ. ΠΡΩΤ.ΝΑΥΠΛΙΟΥ'!K15+'Δ. ΠΡΩΤ.ΠΑΤΡΩΝ'!K15+'Δ. ΠΡΩΤ.ΠΕΙΡΑΙΩΣ'!K15+'Δ. ΠΡΩΤ.ΠΥΡΓΟΥ'!K15+'Δ. ΠΡΩΤ.ΡΟΔΟΥ'!K15+'Δ. ΠΡΩΤ.ΣΕΡΡΩΝ'!K15+'Δ. ΠΡΩΤ.ΣΥΡΟΥ'!K15+'Δ. ΠΡΩΤ.ΤΡΙΚΑΛΩΝ'!K15+'Δ. ΠΡΩΤ.ΤΡΙΠΟΛΗΣ'!K15+'Δ. ΠΡΩΤ.ΧΑΛΚΙΔΟΣ'!K15+'Δ. ΠΡΩΤ.ΧΑΝΙΩΝ'!K15</f>
        <v>722</v>
      </c>
      <c r="L15" s="198">
        <f>'Δ. ΠΡΩΤ.ΑΓΡΙΝΙΟΥ'!L15+'Δ. ΠΡΩΤ.ΑΘΗΝΩΝ'!L15+'Δ. ΠΡΩΤ.ΑΛΕΞΑΝΔΡΟΥΠΟΛΗΣ'!L15+'Δ. ΠΡΩΤ.ΒΕΡΟΙΑΣ'!L15+'Δ. ΠΡΩΤ.ΒΟΛΟΥ'!L15+'Δ. ΠΡΩΤ.ΗΡΑΚΛΕΙΟΥ'!L15+'Δ. ΠΡΩΤ.ΘΕΣΣΑΛΟΝΙΚΗΣ'!L15+'Δ. ΠΡΩΤ.ΙΩΑΝΝΙΝΩΝ'!L15+'Δ. ΠΡΩΤ.ΚΑΒΑΛΑΣ'!L15+'Δ. ΠΡΩΤ.ΚΑΛΑΜΑΤΑΣ'!L15+'Δ. ΠΡΩΤ.ΚΕΡΚΥΡΑΣ'!L15+'Δ. ΠΡΩΤ.ΚΟΖΑΝΗΣ'!L15+'Δ. ΠΡΩΤ.ΚΟΜΟΤΗΝΗΣ'!L15+'Δ. ΠΡΩΤ.ΚΟΡΙΝΘΟΥ'!L15+'Δ. ΠΡΩΤ.ΛΑΜΙΑΣ'!L15+'Δ. ΠΡΩΤ.ΛΑΡΙΣΑΣ'!L15+'Δ. ΠΡΩΤ.ΛΙΒΑΔΕΙΑΣ'!L15+'Δ. ΠΡΩΤ.ΜΕΣΟΛΟΓΓΙΟΥ'!L15+'Δ. ΠΡΩΤ.ΜΥΤΙΛΗΝΗΣ'!L15+'Δ. ΠΡΩΤ.ΝΑΥΠΛΙΟΥ'!L15+'Δ. ΠΡΩΤ.ΠΑΤΡΩΝ'!L15+'Δ. ΠΡΩΤ.ΠΕΙΡΑΙΩΣ'!L15+'Δ. ΠΡΩΤ.ΠΥΡΓΟΥ'!L15+'Δ. ΠΡΩΤ.ΡΟΔΟΥ'!L15+'Δ. ΠΡΩΤ.ΣΕΡΡΩΝ'!L15+'Δ. ΠΡΩΤ.ΣΥΡΟΥ'!L15+'Δ. ΠΡΩΤ.ΤΡΙΚΑΛΩΝ'!L15+'Δ. ΠΡΩΤ.ΤΡΙΠΟΛΗΣ'!L15+'Δ. ΠΡΩΤ.ΧΑΛΚΙΔΟΣ'!L15+'Δ. ΠΡΩΤ.ΧΑΝΙΩΝ'!L15</f>
        <v>240</v>
      </c>
      <c r="M15" s="198">
        <f>'Δ. ΠΡΩΤ.ΑΓΡΙΝΙΟΥ'!M15+'Δ. ΠΡΩΤ.ΑΘΗΝΩΝ'!M15+'Δ. ΠΡΩΤ.ΑΛΕΞΑΝΔΡΟΥΠΟΛΗΣ'!M15+'Δ. ΠΡΩΤ.ΒΕΡΟΙΑΣ'!M15+'Δ. ΠΡΩΤ.ΒΟΛΟΥ'!M15+'Δ. ΠΡΩΤ.ΗΡΑΚΛΕΙΟΥ'!M15+'Δ. ΠΡΩΤ.ΘΕΣΣΑΛΟΝΙΚΗΣ'!M15+'Δ. ΠΡΩΤ.ΙΩΑΝΝΙΝΩΝ'!M15+'Δ. ΠΡΩΤ.ΚΑΒΑΛΑΣ'!M15+'Δ. ΠΡΩΤ.ΚΑΛΑΜΑΤΑΣ'!M15+'Δ. ΠΡΩΤ.ΚΕΡΚΥΡΑΣ'!M15+'Δ. ΠΡΩΤ.ΚΟΖΑΝΗΣ'!M15+'Δ. ΠΡΩΤ.ΚΟΜΟΤΗΝΗΣ'!M15+'Δ. ΠΡΩΤ.ΚΟΡΙΝΘΟΥ'!M15+'Δ. ΠΡΩΤ.ΛΑΜΙΑΣ'!M15+'Δ. ΠΡΩΤ.ΛΑΡΙΣΑΣ'!M15+'Δ. ΠΡΩΤ.ΛΙΒΑΔΕΙΑΣ'!M15+'Δ. ΠΡΩΤ.ΜΕΣΟΛΟΓΓΙΟΥ'!M15+'Δ. ΠΡΩΤ.ΜΥΤΙΛΗΝΗΣ'!M15+'Δ. ΠΡΩΤ.ΝΑΥΠΛΙΟΥ'!M15+'Δ. ΠΡΩΤ.ΠΑΤΡΩΝ'!M15+'Δ. ΠΡΩΤ.ΠΕΙΡΑΙΩΣ'!M15+'Δ. ΠΡΩΤ.ΠΥΡΓΟΥ'!M15+'Δ. ΠΡΩΤ.ΡΟΔΟΥ'!M15+'Δ. ΠΡΩΤ.ΣΕΡΡΩΝ'!M15+'Δ. ΠΡΩΤ.ΣΥΡΟΥ'!M15+'Δ. ΠΡΩΤ.ΤΡΙΚΑΛΩΝ'!M15+'Δ. ΠΡΩΤ.ΤΡΙΠΟΛΗΣ'!M15+'Δ. ΠΡΩΤ.ΧΑΛΚΙΔΟΣ'!M15+'Δ. ΠΡΩΤ.ΧΑΝΙΩΝ'!M15</f>
        <v>357</v>
      </c>
      <c r="N15" s="198">
        <f>'Δ. ΠΡΩΤ.ΑΓΡΙΝΙΟΥ'!N15+'Δ. ΠΡΩΤ.ΑΘΗΝΩΝ'!N15+'Δ. ΠΡΩΤ.ΑΛΕΞΑΝΔΡΟΥΠΟΛΗΣ'!N15+'Δ. ΠΡΩΤ.ΒΕΡΟΙΑΣ'!N15+'Δ. ΠΡΩΤ.ΒΟΛΟΥ'!N15+'Δ. ΠΡΩΤ.ΗΡΑΚΛΕΙΟΥ'!N15+'Δ. ΠΡΩΤ.ΘΕΣΣΑΛΟΝΙΚΗΣ'!N15+'Δ. ΠΡΩΤ.ΙΩΑΝΝΙΝΩΝ'!N15+'Δ. ΠΡΩΤ.ΚΑΒΑΛΑΣ'!N15+'Δ. ΠΡΩΤ.ΚΑΛΑΜΑΤΑΣ'!N15+'Δ. ΠΡΩΤ.ΚΕΡΚΥΡΑΣ'!N15+'Δ. ΠΡΩΤ.ΚΟΖΑΝΗΣ'!N15+'Δ. ΠΡΩΤ.ΚΟΜΟΤΗΝΗΣ'!N15+'Δ. ΠΡΩΤ.ΚΟΡΙΝΘΟΥ'!N15+'Δ. ΠΡΩΤ.ΛΑΜΙΑΣ'!N15+'Δ. ΠΡΩΤ.ΛΑΡΙΣΑΣ'!N15+'Δ. ΠΡΩΤ.ΛΙΒΑΔΕΙΑΣ'!N15+'Δ. ΠΡΩΤ.ΜΕΣΟΛΟΓΓΙΟΥ'!N15+'Δ. ΠΡΩΤ.ΜΥΤΙΛΗΝΗΣ'!N15+'Δ. ΠΡΩΤ.ΝΑΥΠΛΙΟΥ'!N15+'Δ. ΠΡΩΤ.ΠΑΤΡΩΝ'!N15+'Δ. ΠΡΩΤ.ΠΕΙΡΑΙΩΣ'!N15+'Δ. ΠΡΩΤ.ΠΥΡΓΟΥ'!N15+'Δ. ΠΡΩΤ.ΡΟΔΟΥ'!N15+'Δ. ΠΡΩΤ.ΣΕΡΡΩΝ'!N15+'Δ. ΠΡΩΤ.ΣΥΡΟΥ'!N15+'Δ. ΠΡΩΤ.ΤΡΙΚΑΛΩΝ'!N15+'Δ. ΠΡΩΤ.ΤΡΙΠΟΛΗΣ'!N15+'Δ. ΠΡΩΤ.ΧΑΛΚΙΔΟΣ'!N15+'Δ. ΠΡΩΤ.ΧΑΝΙΩΝ'!N15</f>
        <v>125</v>
      </c>
      <c r="O15" s="198">
        <f>'Δ. ΠΡΩΤ.ΑΓΡΙΝΙΟΥ'!O15+'Δ. ΠΡΩΤ.ΑΘΗΝΩΝ'!O15+'Δ. ΠΡΩΤ.ΑΛΕΞΑΝΔΡΟΥΠΟΛΗΣ'!O15+'Δ. ΠΡΩΤ.ΒΕΡΟΙΑΣ'!O15+'Δ. ΠΡΩΤ.ΒΟΛΟΥ'!O15+'Δ. ΠΡΩΤ.ΗΡΑΚΛΕΙΟΥ'!O15+'Δ. ΠΡΩΤ.ΘΕΣΣΑΛΟΝΙΚΗΣ'!O15+'Δ. ΠΡΩΤ.ΙΩΑΝΝΙΝΩΝ'!O15+'Δ. ΠΡΩΤ.ΚΑΒΑΛΑΣ'!O15+'Δ. ΠΡΩΤ.ΚΑΛΑΜΑΤΑΣ'!O15+'Δ. ΠΡΩΤ.ΚΕΡΚΥΡΑΣ'!O15+'Δ. ΠΡΩΤ.ΚΟΖΑΝΗΣ'!O15+'Δ. ΠΡΩΤ.ΚΟΜΟΤΗΝΗΣ'!O15+'Δ. ΠΡΩΤ.ΚΟΡΙΝΘΟΥ'!O15+'Δ. ΠΡΩΤ.ΛΑΜΙΑΣ'!O15+'Δ. ΠΡΩΤ.ΛΑΡΙΣΑΣ'!O15+'Δ. ΠΡΩΤ.ΛΙΒΑΔΕΙΑΣ'!O15+'Δ. ΠΡΩΤ.ΜΕΣΟΛΟΓΓΙΟΥ'!O15+'Δ. ΠΡΩΤ.ΜΥΤΙΛΗΝΗΣ'!O15+'Δ. ΠΡΩΤ.ΝΑΥΠΛΙΟΥ'!O15+'Δ. ΠΡΩΤ.ΠΑΤΡΩΝ'!O15+'Δ. ΠΡΩΤ.ΠΕΙΡΑΙΩΣ'!O15+'Δ. ΠΡΩΤ.ΠΥΡΓΟΥ'!O15+'Δ. ΠΡΩΤ.ΡΟΔΟΥ'!O15+'Δ. ΠΡΩΤ.ΣΕΡΡΩΝ'!O15+'Δ. ΠΡΩΤ.ΣΥΡΟΥ'!O15+'Δ. ΠΡΩΤ.ΤΡΙΚΑΛΩΝ'!O15+'Δ. ΠΡΩΤ.ΤΡΙΠΟΛΗΣ'!O15+'Δ. ΠΡΩΤ.ΧΑΛΚΙΔΟΣ'!O15+'Δ. ΠΡΩΤ.ΧΑΝΙΩΝ'!O15</f>
        <v>7</v>
      </c>
      <c r="P15" s="198">
        <f>'Δ. ΠΡΩΤ.ΑΓΡΙΝΙΟΥ'!P15+'Δ. ΠΡΩΤ.ΑΘΗΝΩΝ'!P15+'Δ. ΠΡΩΤ.ΑΛΕΞΑΝΔΡΟΥΠΟΛΗΣ'!P15+'Δ. ΠΡΩΤ.ΒΕΡΟΙΑΣ'!P15+'Δ. ΠΡΩΤ.ΒΟΛΟΥ'!P15+'Δ. ΠΡΩΤ.ΗΡΑΚΛΕΙΟΥ'!P15+'Δ. ΠΡΩΤ.ΘΕΣΣΑΛΟΝΙΚΗΣ'!P15+'Δ. ΠΡΩΤ.ΙΩΑΝΝΙΝΩΝ'!P15+'Δ. ΠΡΩΤ.ΚΑΒΑΛΑΣ'!P15+'Δ. ΠΡΩΤ.ΚΑΛΑΜΑΤΑΣ'!P15+'Δ. ΠΡΩΤ.ΚΕΡΚΥΡΑΣ'!P15+'Δ. ΠΡΩΤ.ΚΟΖΑΝΗΣ'!P15+'Δ. ΠΡΩΤ.ΚΟΜΟΤΗΝΗΣ'!P15+'Δ. ΠΡΩΤ.ΚΟΡΙΝΘΟΥ'!P15+'Δ. ΠΡΩΤ.ΛΑΜΙΑΣ'!P15+'Δ. ΠΡΩΤ.ΛΑΡΙΣΑΣ'!P15+'Δ. ΠΡΩΤ.ΛΙΒΑΔΕΙΑΣ'!P15+'Δ. ΠΡΩΤ.ΜΕΣΟΛΟΓΓΙΟΥ'!P15+'Δ. ΠΡΩΤ.ΜΥΤΙΛΗΝΗΣ'!P15+'Δ. ΠΡΩΤ.ΝΑΥΠΛΙΟΥ'!P15+'Δ. ΠΡΩΤ.ΠΑΤΡΩΝ'!P15+'Δ. ΠΡΩΤ.ΠΕΙΡΑΙΩΣ'!P15+'Δ. ΠΡΩΤ.ΠΥΡΓΟΥ'!P15+'Δ. ΠΡΩΤ.ΡΟΔΟΥ'!P15+'Δ. ΠΡΩΤ.ΣΕΡΡΩΝ'!P15+'Δ. ΠΡΩΤ.ΣΥΡΟΥ'!P15+'Δ. ΠΡΩΤ.ΤΡΙΚΑΛΩΝ'!P15+'Δ. ΠΡΩΤ.ΤΡΙΠΟΛΗΣ'!P15+'Δ. ΠΡΩΤ.ΧΑΛΚΙΔΟΣ'!P15+'Δ. ΠΡΩΤ.ΧΑΝΙΩΝ'!P15</f>
        <v>729</v>
      </c>
    </row>
    <row r="16" spans="1:16" ht="20.100000000000001" customHeight="1" x14ac:dyDescent="0.2">
      <c r="A16" s="22" t="s">
        <v>17</v>
      </c>
      <c r="B16" s="198">
        <f>'Δ. ΠΡΩΤ.ΑΓΡΙΝΙΟΥ'!B16+'Δ. ΠΡΩΤ.ΑΘΗΝΩΝ'!B16+'Δ. ΠΡΩΤ.ΑΛΕΞΑΝΔΡΟΥΠΟΛΗΣ'!B16+'Δ. ΠΡΩΤ.ΒΕΡΟΙΑΣ'!B16+'Δ. ΠΡΩΤ.ΒΟΛΟΥ'!B16+'Δ. ΠΡΩΤ.ΗΡΑΚΛΕΙΟΥ'!B16+'Δ. ΠΡΩΤ.ΘΕΣΣΑΛΟΝΙΚΗΣ'!B16+'Δ. ΠΡΩΤ.ΙΩΑΝΝΙΝΩΝ'!B16+'Δ. ΠΡΩΤ.ΚΑΒΑΛΑΣ'!B16+'Δ. ΠΡΩΤ.ΚΑΛΑΜΑΤΑΣ'!B16+'Δ. ΠΡΩΤ.ΚΕΡΚΥΡΑΣ'!B16+'Δ. ΠΡΩΤ.ΚΟΖΑΝΗΣ'!B16+'Δ. ΠΡΩΤ.ΚΟΜΟΤΗΝΗΣ'!B16+'Δ. ΠΡΩΤ.ΚΟΡΙΝΘΟΥ'!B16+'Δ. ΠΡΩΤ.ΛΑΜΙΑΣ'!B16+'Δ. ΠΡΩΤ.ΛΑΡΙΣΑΣ'!B16+'Δ. ΠΡΩΤ.ΛΙΒΑΔΕΙΑΣ'!B16+'Δ. ΠΡΩΤ.ΜΕΣΟΛΟΓΓΙΟΥ'!B16+'Δ. ΠΡΩΤ.ΜΥΤΙΛΗΝΗΣ'!B16+'Δ. ΠΡΩΤ.ΝΑΥΠΛΙΟΥ'!B16+'Δ. ΠΡΩΤ.ΠΑΤΡΩΝ'!B16+'Δ. ΠΡΩΤ.ΠΕΙΡΑΙΩΣ'!B16+'Δ. ΠΡΩΤ.ΠΥΡΓΟΥ'!B16+'Δ. ΠΡΩΤ.ΡΟΔΟΥ'!B16+'Δ. ΠΡΩΤ.ΣΕΡΡΩΝ'!B16+'Δ. ΠΡΩΤ.ΣΥΡΟΥ'!B16+'Δ. ΠΡΩΤ.ΤΡΙΚΑΛΩΝ'!B16+'Δ. ΠΡΩΤ.ΤΡΙΠΟΛΗΣ'!B16+'Δ. ΠΡΩΤ.ΧΑΛΚΙΔΟΣ'!B16+'Δ. ΠΡΩΤ.ΧΑΝΙΩΝ'!B16</f>
        <v>6734</v>
      </c>
      <c r="C16" s="198">
        <f>'Δ. ΠΡΩΤ.ΑΓΡΙΝΙΟΥ'!C16+'Δ. ΠΡΩΤ.ΑΘΗΝΩΝ'!C16+'Δ. ΠΡΩΤ.ΑΛΕΞΑΝΔΡΟΥΠΟΛΗΣ'!C16+'Δ. ΠΡΩΤ.ΒΕΡΟΙΑΣ'!C16+'Δ. ΠΡΩΤ.ΒΟΛΟΥ'!C16+'Δ. ΠΡΩΤ.ΗΡΑΚΛΕΙΟΥ'!C16+'Δ. ΠΡΩΤ.ΘΕΣΣΑΛΟΝΙΚΗΣ'!C16+'Δ. ΠΡΩΤ.ΙΩΑΝΝΙΝΩΝ'!C16+'Δ. ΠΡΩΤ.ΚΑΒΑΛΑΣ'!C16+'Δ. ΠΡΩΤ.ΚΑΛΑΜΑΤΑΣ'!C16+'Δ. ΠΡΩΤ.ΚΕΡΚΥΡΑΣ'!C16+'Δ. ΠΡΩΤ.ΚΟΖΑΝΗΣ'!C16+'Δ. ΠΡΩΤ.ΚΟΜΟΤΗΝΗΣ'!C16+'Δ. ΠΡΩΤ.ΚΟΡΙΝΘΟΥ'!C16+'Δ. ΠΡΩΤ.ΛΑΜΙΑΣ'!C16+'Δ. ΠΡΩΤ.ΛΑΡΙΣΑΣ'!C16+'Δ. ΠΡΩΤ.ΛΙΒΑΔΕΙΑΣ'!C16+'Δ. ΠΡΩΤ.ΜΕΣΟΛΟΓΓΙΟΥ'!C16+'Δ. ΠΡΩΤ.ΜΥΤΙΛΗΝΗΣ'!C16+'Δ. ΠΡΩΤ.ΝΑΥΠΛΙΟΥ'!C16+'Δ. ΠΡΩΤ.ΠΑΤΡΩΝ'!C16+'Δ. ΠΡΩΤ.ΠΕΙΡΑΙΩΣ'!C16+'Δ. ΠΡΩΤ.ΠΥΡΓΟΥ'!C16+'Δ. ΠΡΩΤ.ΡΟΔΟΥ'!C16+'Δ. ΠΡΩΤ.ΣΕΡΡΩΝ'!C16+'Δ. ΠΡΩΤ.ΣΥΡΟΥ'!C16+'Δ. ΠΡΩΤ.ΤΡΙΚΑΛΩΝ'!C16+'Δ. ΠΡΩΤ.ΤΡΙΠΟΛΗΣ'!C16+'Δ. ΠΡΩΤ.ΧΑΛΚΙΔΟΣ'!C16+'Δ. ΠΡΩΤ.ΧΑΝΙΩΝ'!C16</f>
        <v>1656</v>
      </c>
      <c r="D16" s="198">
        <f>'Δ. ΠΡΩΤ.ΑΓΡΙΝΙΟΥ'!D16+'Δ. ΠΡΩΤ.ΑΘΗΝΩΝ'!D16+'Δ. ΠΡΩΤ.ΑΛΕΞΑΝΔΡΟΥΠΟΛΗΣ'!D16+'Δ. ΠΡΩΤ.ΒΕΡΟΙΑΣ'!D16+'Δ. ΠΡΩΤ.ΒΟΛΟΥ'!D16+'Δ. ΠΡΩΤ.ΗΡΑΚΛΕΙΟΥ'!D16+'Δ. ΠΡΩΤ.ΘΕΣΣΑΛΟΝΙΚΗΣ'!D16+'Δ. ΠΡΩΤ.ΙΩΑΝΝΙΝΩΝ'!D16+'Δ. ΠΡΩΤ.ΚΑΒΑΛΑΣ'!D16+'Δ. ΠΡΩΤ.ΚΑΛΑΜΑΤΑΣ'!D16+'Δ. ΠΡΩΤ.ΚΕΡΚΥΡΑΣ'!D16+'Δ. ΠΡΩΤ.ΚΟΖΑΝΗΣ'!D16+'Δ. ΠΡΩΤ.ΚΟΜΟΤΗΝΗΣ'!D16+'Δ. ΠΡΩΤ.ΚΟΡΙΝΘΟΥ'!D16+'Δ. ΠΡΩΤ.ΛΑΜΙΑΣ'!D16+'Δ. ΠΡΩΤ.ΛΑΡΙΣΑΣ'!D16+'Δ. ΠΡΩΤ.ΛΙΒΑΔΕΙΑΣ'!D16+'Δ. ΠΡΩΤ.ΜΕΣΟΛΟΓΓΙΟΥ'!D16+'Δ. ΠΡΩΤ.ΜΥΤΙΛΗΝΗΣ'!D16+'Δ. ΠΡΩΤ.ΝΑΥΠΛΙΟΥ'!D16+'Δ. ΠΡΩΤ.ΠΑΤΡΩΝ'!D16+'Δ. ΠΡΩΤ.ΠΕΙΡΑΙΩΣ'!D16+'Δ. ΠΡΩΤ.ΠΥΡΓΟΥ'!D16+'Δ. ΠΡΩΤ.ΡΟΔΟΥ'!D16+'Δ. ΠΡΩΤ.ΣΕΡΡΩΝ'!D16+'Δ. ΠΡΩΤ.ΣΥΡΟΥ'!D16+'Δ. ΠΡΩΤ.ΤΡΙΚΑΛΩΝ'!D16+'Δ. ΠΡΩΤ.ΤΡΙΠΟΛΗΣ'!D16+'Δ. ΠΡΩΤ.ΧΑΛΚΙΔΟΣ'!D16+'Δ. ΠΡΩΤ.ΧΑΝΙΩΝ'!D16</f>
        <v>6526</v>
      </c>
      <c r="E16" s="198">
        <f>'Δ. ΠΡΩΤ.ΑΓΡΙΝΙΟΥ'!E16+'Δ. ΠΡΩΤ.ΑΘΗΝΩΝ'!E16+'Δ. ΠΡΩΤ.ΑΛΕΞΑΝΔΡΟΥΠΟΛΗΣ'!E16+'Δ. ΠΡΩΤ.ΒΕΡΟΙΑΣ'!E16+'Δ. ΠΡΩΤ.ΒΟΛΟΥ'!E16+'Δ. ΠΡΩΤ.ΗΡΑΚΛΕΙΟΥ'!E16+'Δ. ΠΡΩΤ.ΘΕΣΣΑΛΟΝΙΚΗΣ'!E16+'Δ. ΠΡΩΤ.ΙΩΑΝΝΙΝΩΝ'!E16+'Δ. ΠΡΩΤ.ΚΑΒΑΛΑΣ'!E16+'Δ. ΠΡΩΤ.ΚΑΛΑΜΑΤΑΣ'!E16+'Δ. ΠΡΩΤ.ΚΕΡΚΥΡΑΣ'!E16+'Δ. ΠΡΩΤ.ΚΟΖΑΝΗΣ'!E16+'Δ. ΠΡΩΤ.ΚΟΜΟΤΗΝΗΣ'!E16+'Δ. ΠΡΩΤ.ΚΟΡΙΝΘΟΥ'!E16+'Δ. ΠΡΩΤ.ΛΑΜΙΑΣ'!E16+'Δ. ΠΡΩΤ.ΛΑΡΙΣΑΣ'!E16+'Δ. ΠΡΩΤ.ΛΙΒΑΔΕΙΑΣ'!E16+'Δ. ΠΡΩΤ.ΜΕΣΟΛΟΓΓΙΟΥ'!E16+'Δ. ΠΡΩΤ.ΜΥΤΙΛΗΝΗΣ'!E16+'Δ. ΠΡΩΤ.ΝΑΥΠΛΙΟΥ'!E16+'Δ. ΠΡΩΤ.ΠΑΤΡΩΝ'!E16+'Δ. ΠΡΩΤ.ΠΕΙΡΑΙΩΣ'!E16+'Δ. ΠΡΩΤ.ΠΥΡΓΟΥ'!E16+'Δ. ΠΡΩΤ.ΡΟΔΟΥ'!E16+'Δ. ΠΡΩΤ.ΣΕΡΡΩΝ'!E16+'Δ. ΠΡΩΤ.ΣΥΡΟΥ'!E16+'Δ. ΠΡΩΤ.ΤΡΙΚΑΛΩΝ'!E16+'Δ. ΠΡΩΤ.ΤΡΙΠΟΛΗΣ'!E16+'Δ. ΠΡΩΤ.ΧΑΛΚΙΔΟΣ'!E16+'Δ. ΠΡΩΤ.ΧΑΝΙΩΝ'!E16</f>
        <v>7651</v>
      </c>
      <c r="F16" s="198">
        <f>'Δ. ΠΡΩΤ.ΑΓΡΙΝΙΟΥ'!F16+'Δ. ΠΡΩΤ.ΑΘΗΝΩΝ'!F16+'Δ. ΠΡΩΤ.ΑΛΕΞΑΝΔΡΟΥΠΟΛΗΣ'!F16+'Δ. ΠΡΩΤ.ΒΕΡΟΙΑΣ'!F16+'Δ. ΠΡΩΤ.ΒΟΛΟΥ'!F16+'Δ. ΠΡΩΤ.ΗΡΑΚΛΕΙΟΥ'!F16+'Δ. ΠΡΩΤ.ΘΕΣΣΑΛΟΝΙΚΗΣ'!F16+'Δ. ΠΡΩΤ.ΙΩΑΝΝΙΝΩΝ'!F16+'Δ. ΠΡΩΤ.ΚΑΒΑΛΑΣ'!F16+'Δ. ΠΡΩΤ.ΚΑΛΑΜΑΤΑΣ'!F16+'Δ. ΠΡΩΤ.ΚΕΡΚΥΡΑΣ'!F16+'Δ. ΠΡΩΤ.ΚΟΖΑΝΗΣ'!F16+'Δ. ΠΡΩΤ.ΚΟΜΟΤΗΝΗΣ'!F16+'Δ. ΠΡΩΤ.ΚΟΡΙΝΘΟΥ'!F16+'Δ. ΠΡΩΤ.ΛΑΜΙΑΣ'!F16+'Δ. ΠΡΩΤ.ΛΑΡΙΣΑΣ'!F16+'Δ. ΠΡΩΤ.ΛΙΒΑΔΕΙΑΣ'!F16+'Δ. ΠΡΩΤ.ΜΕΣΟΛΟΓΓΙΟΥ'!F16+'Δ. ΠΡΩΤ.ΜΥΤΙΛΗΝΗΣ'!F16+'Δ. ΠΡΩΤ.ΝΑΥΠΛΙΟΥ'!F16+'Δ. ΠΡΩΤ.ΠΑΤΡΩΝ'!F16+'Δ. ΠΡΩΤ.ΠΕΙΡΑΙΩΣ'!F16+'Δ. ΠΡΩΤ.ΠΥΡΓΟΥ'!F16+'Δ. ΠΡΩΤ.ΡΟΔΟΥ'!F16+'Δ. ΠΡΩΤ.ΣΕΡΡΩΝ'!F16+'Δ. ΠΡΩΤ.ΣΥΡΟΥ'!F16+'Δ. ΠΡΩΤ.ΤΡΙΚΑΛΩΝ'!F16+'Δ. ΠΡΩΤ.ΤΡΙΠΟΛΗΣ'!F16+'Δ. ΠΡΩΤ.ΧΑΛΚΙΔΟΣ'!F16+'Δ. ΠΡΩΤ.ΧΑΝΙΩΝ'!F16</f>
        <v>22567</v>
      </c>
      <c r="G16" s="198">
        <f>'Δ. ΠΡΩΤ.ΑΓΡΙΝΙΟΥ'!G16+'Δ. ΠΡΩΤ.ΑΘΗΝΩΝ'!G16+'Δ. ΠΡΩΤ.ΑΛΕΞΑΝΔΡΟΥΠΟΛΗΣ'!G16+'Δ. ΠΡΩΤ.ΒΕΡΟΙΑΣ'!G16+'Δ. ΠΡΩΤ.ΒΟΛΟΥ'!G16+'Δ. ΠΡΩΤ.ΗΡΑΚΛΕΙΟΥ'!G16+'Δ. ΠΡΩΤ.ΘΕΣΣΑΛΟΝΙΚΗΣ'!G16+'Δ. ΠΡΩΤ.ΙΩΑΝΝΙΝΩΝ'!G16+'Δ. ΠΡΩΤ.ΚΑΒΑΛΑΣ'!G16+'Δ. ΠΡΩΤ.ΚΑΛΑΜΑΤΑΣ'!G16+'Δ. ΠΡΩΤ.ΚΕΡΚΥΡΑΣ'!G16+'Δ. ΠΡΩΤ.ΚΟΖΑΝΗΣ'!G16+'Δ. ΠΡΩΤ.ΚΟΜΟΤΗΝΗΣ'!G16+'Δ. ΠΡΩΤ.ΚΟΡΙΝΘΟΥ'!G16+'Δ. ΠΡΩΤ.ΛΑΜΙΑΣ'!G16+'Δ. ΠΡΩΤ.ΛΑΡΙΣΑΣ'!G16+'Δ. ΠΡΩΤ.ΛΙΒΑΔΕΙΑΣ'!G16+'Δ. ΠΡΩΤ.ΜΕΣΟΛΟΓΓΙΟΥ'!G16+'Δ. ΠΡΩΤ.ΜΥΤΙΛΗΝΗΣ'!G16+'Δ. ΠΡΩΤ.ΝΑΥΠΛΙΟΥ'!G16+'Δ. ΠΡΩΤ.ΠΑΤΡΩΝ'!G16+'Δ. ΠΡΩΤ.ΠΕΙΡΑΙΩΣ'!G16+'Δ. ΠΡΩΤ.ΠΥΡΓΟΥ'!G16+'Δ. ΠΡΩΤ.ΡΟΔΟΥ'!G16+'Δ. ΠΡΩΤ.ΣΕΡΡΩΝ'!G16+'Δ. ΠΡΩΤ.ΣΥΡΟΥ'!G16+'Δ. ΠΡΩΤ.ΤΡΙΚΑΛΩΝ'!G16+'Δ. ΠΡΩΤ.ΤΡΙΠΟΛΗΣ'!G16+'Δ. ΠΡΩΤ.ΧΑΛΚΙΔΟΣ'!G16+'Δ. ΠΡΩΤ.ΧΑΝΙΩΝ'!G16</f>
        <v>8393</v>
      </c>
      <c r="H16" s="198">
        <f>'Δ. ΠΡΩΤ.ΑΓΡΙΝΙΟΥ'!H16+'Δ. ΠΡΩΤ.ΑΘΗΝΩΝ'!H16+'Δ. ΠΡΩΤ.ΑΛΕΞΑΝΔΡΟΥΠΟΛΗΣ'!H16+'Δ. ΠΡΩΤ.ΒΕΡΟΙΑΣ'!H16+'Δ. ΠΡΩΤ.ΒΟΛΟΥ'!H16+'Δ. ΠΡΩΤ.ΗΡΑΚΛΕΙΟΥ'!H16+'Δ. ΠΡΩΤ.ΘΕΣΣΑΛΟΝΙΚΗΣ'!H16+'Δ. ΠΡΩΤ.ΙΩΑΝΝΙΝΩΝ'!H16+'Δ. ΠΡΩΤ.ΚΑΒΑΛΑΣ'!H16+'Δ. ΠΡΩΤ.ΚΑΛΑΜΑΤΑΣ'!H16+'Δ. ΠΡΩΤ.ΚΕΡΚΥΡΑΣ'!H16+'Δ. ΠΡΩΤ.ΚΟΖΑΝΗΣ'!H16+'Δ. ΠΡΩΤ.ΚΟΜΟΤΗΝΗΣ'!H16+'Δ. ΠΡΩΤ.ΚΟΡΙΝΘΟΥ'!H16+'Δ. ΠΡΩΤ.ΛΑΜΙΑΣ'!H16+'Δ. ΠΡΩΤ.ΛΑΡΙΣΑΣ'!H16+'Δ. ΠΡΩΤ.ΛΙΒΑΔΕΙΑΣ'!H16+'Δ. ΠΡΩΤ.ΜΕΣΟΛΟΓΓΙΟΥ'!H16+'Δ. ΠΡΩΤ.ΜΥΤΙΛΗΝΗΣ'!H16+'Δ. ΠΡΩΤ.ΝΑΥΠΛΙΟΥ'!H16+'Δ. ΠΡΩΤ.ΠΑΤΡΩΝ'!H16+'Δ. ΠΡΩΤ.ΠΕΙΡΑΙΩΣ'!H16+'Δ. ΠΡΩΤ.ΠΥΡΓΟΥ'!H16+'Δ. ΠΡΩΤ.ΡΟΔΟΥ'!H16+'Δ. ΠΡΩΤ.ΣΕΡΡΩΝ'!H16+'Δ. ΠΡΩΤ.ΣΥΡΟΥ'!H16+'Δ. ΠΡΩΤ.ΤΡΙΚΑΛΩΝ'!H16+'Δ. ΠΡΩΤ.ΤΡΙΠΟΛΗΣ'!H16+'Δ. ΠΡΩΤ.ΧΑΛΚΙΔΟΣ'!H16+'Δ. ΠΡΩΤ.ΧΑΝΙΩΝ'!H16</f>
        <v>4581</v>
      </c>
      <c r="I16" s="198">
        <f>'Δ. ΠΡΩΤ.ΑΓΡΙΝΙΟΥ'!I16+'Δ. ΠΡΩΤ.ΑΘΗΝΩΝ'!I16+'Δ. ΠΡΩΤ.ΑΛΕΞΑΝΔΡΟΥΠΟΛΗΣ'!I16+'Δ. ΠΡΩΤ.ΒΕΡΟΙΑΣ'!I16+'Δ. ΠΡΩΤ.ΒΟΛΟΥ'!I16+'Δ. ΠΡΩΤ.ΗΡΑΚΛΕΙΟΥ'!I16+'Δ. ΠΡΩΤ.ΘΕΣΣΑΛΟΝΙΚΗΣ'!I16+'Δ. ΠΡΩΤ.ΙΩΑΝΝΙΝΩΝ'!I16+'Δ. ΠΡΩΤ.ΚΑΒΑΛΑΣ'!I16+'Δ. ΠΡΩΤ.ΚΑΛΑΜΑΤΑΣ'!I16+'Δ. ΠΡΩΤ.ΚΕΡΚΥΡΑΣ'!I16+'Δ. ΠΡΩΤ.ΚΟΖΑΝΗΣ'!I16+'Δ. ΠΡΩΤ.ΚΟΜΟΤΗΝΗΣ'!I16+'Δ. ΠΡΩΤ.ΚΟΡΙΝΘΟΥ'!I16+'Δ. ΠΡΩΤ.ΛΑΜΙΑΣ'!I16+'Δ. ΠΡΩΤ.ΛΑΡΙΣΑΣ'!I16+'Δ. ΠΡΩΤ.ΛΙΒΑΔΕΙΑΣ'!I16+'Δ. ΠΡΩΤ.ΜΕΣΟΛΟΓΓΙΟΥ'!I16+'Δ. ΠΡΩΤ.ΜΥΤΙΛΗΝΗΣ'!I16+'Δ. ΠΡΩΤ.ΝΑΥΠΛΙΟΥ'!I16+'Δ. ΠΡΩΤ.ΠΑΤΡΩΝ'!I16+'Δ. ΠΡΩΤ.ΠΕΙΡΑΙΩΣ'!I16+'Δ. ΠΡΩΤ.ΠΥΡΓΟΥ'!I16+'Δ. ΠΡΩΤ.ΡΟΔΟΥ'!I16+'Δ. ΠΡΩΤ.ΣΕΡΡΩΝ'!I16+'Δ. ΠΡΩΤ.ΣΥΡΟΥ'!I16+'Δ. ΠΡΩΤ.ΤΡΙΚΑΛΩΝ'!I16+'Δ. ΠΡΩΤ.ΤΡΙΠΟΛΗΣ'!I16+'Δ. ΠΡΩΤ.ΧΑΛΚΙΔΟΣ'!I16+'Δ. ΠΡΩΤ.ΧΑΝΙΩΝ'!I16</f>
        <v>7215</v>
      </c>
      <c r="J16" s="198">
        <f>'Δ. ΠΡΩΤ.ΑΓΡΙΝΙΟΥ'!J16+'Δ. ΠΡΩΤ.ΑΘΗΝΩΝ'!J16+'Δ. ΠΡΩΤ.ΑΛΕΞΑΝΔΡΟΥΠΟΛΗΣ'!J16+'Δ. ΠΡΩΤ.ΒΕΡΟΙΑΣ'!J16+'Δ. ΠΡΩΤ.ΒΟΛΟΥ'!J16+'Δ. ΠΡΩΤ.ΗΡΑΚΛΕΙΟΥ'!J16+'Δ. ΠΡΩΤ.ΘΕΣΣΑΛΟΝΙΚΗΣ'!J16+'Δ. ΠΡΩΤ.ΙΩΑΝΝΙΝΩΝ'!J16+'Δ. ΠΡΩΤ.ΚΑΒΑΛΑΣ'!J16+'Δ. ΠΡΩΤ.ΚΑΛΑΜΑΤΑΣ'!J16+'Δ. ΠΡΩΤ.ΚΕΡΚΥΡΑΣ'!J16+'Δ. ΠΡΩΤ.ΚΟΖΑΝΗΣ'!J16+'Δ. ΠΡΩΤ.ΚΟΜΟΤΗΝΗΣ'!J16+'Δ. ΠΡΩΤ.ΚΟΡΙΝΘΟΥ'!J16+'Δ. ΠΡΩΤ.ΛΑΜΙΑΣ'!J16+'Δ. ΠΡΩΤ.ΛΑΡΙΣΑΣ'!J16+'Δ. ΠΡΩΤ.ΛΙΒΑΔΕΙΑΣ'!J16+'Δ. ΠΡΩΤ.ΜΕΣΟΛΟΓΓΙΟΥ'!J16+'Δ. ΠΡΩΤ.ΜΥΤΙΛΗΝΗΣ'!J16+'Δ. ΠΡΩΤ.ΝΑΥΠΛΙΟΥ'!J16+'Δ. ΠΡΩΤ.ΠΑΤΡΩΝ'!J16+'Δ. ΠΡΩΤ.ΠΕΙΡΑΙΩΣ'!J16+'Δ. ΠΡΩΤ.ΠΥΡΓΟΥ'!J16+'Δ. ΠΡΩΤ.ΡΟΔΟΥ'!J16+'Δ. ΠΡΩΤ.ΣΕΡΡΩΝ'!J16+'Δ. ΠΡΩΤ.ΣΥΡΟΥ'!J16+'Δ. ΠΡΩΤ.ΤΡΙΚΑΛΩΝ'!J16+'Δ. ΠΡΩΤ.ΤΡΙΠΟΛΗΣ'!J16+'Δ. ΠΡΩΤ.ΧΑΛΚΙΔΟΣ'!J16+'Δ. ΠΡΩΤ.ΧΑΝΙΩΝ'!J16</f>
        <v>1776</v>
      </c>
      <c r="K16" s="198">
        <f>'Δ. ΠΡΩΤ.ΑΓΡΙΝΙΟΥ'!K16+'Δ. ΠΡΩΤ.ΑΘΗΝΩΝ'!K16+'Δ. ΠΡΩΤ.ΑΛΕΞΑΝΔΡΟΥΠΟΛΗΣ'!K16+'Δ. ΠΡΩΤ.ΒΕΡΟΙΑΣ'!K16+'Δ. ΠΡΩΤ.ΒΟΛΟΥ'!K16+'Δ. ΠΡΩΤ.ΗΡΑΚΛΕΙΟΥ'!K16+'Δ. ΠΡΩΤ.ΘΕΣΣΑΛΟΝΙΚΗΣ'!K16+'Δ. ΠΡΩΤ.ΙΩΑΝΝΙΝΩΝ'!K16+'Δ. ΠΡΩΤ.ΚΑΒΑΛΑΣ'!K16+'Δ. ΠΡΩΤ.ΚΑΛΑΜΑΤΑΣ'!K16+'Δ. ΠΡΩΤ.ΚΕΡΚΥΡΑΣ'!K16+'Δ. ΠΡΩΤ.ΚΟΖΑΝΗΣ'!K16+'Δ. ΠΡΩΤ.ΚΟΜΟΤΗΝΗΣ'!K16+'Δ. ΠΡΩΤ.ΚΟΡΙΝΘΟΥ'!K16+'Δ. ΠΡΩΤ.ΛΑΜΙΑΣ'!K16+'Δ. ΠΡΩΤ.ΛΑΡΙΣΑΣ'!K16+'Δ. ΠΡΩΤ.ΛΙΒΑΔΕΙΑΣ'!K16+'Δ. ΠΡΩΤ.ΜΕΣΟΛΟΓΓΙΟΥ'!K16+'Δ. ΠΡΩΤ.ΜΥΤΙΛΗΝΗΣ'!K16+'Δ. ΠΡΩΤ.ΝΑΥΠΛΙΟΥ'!K16+'Δ. ΠΡΩΤ.ΠΑΤΡΩΝ'!K16+'Δ. ΠΡΩΤ.ΠΕΙΡΑΙΩΣ'!K16+'Δ. ΠΡΩΤ.ΠΥΡΓΟΥ'!K16+'Δ. ΠΡΩΤ.ΡΟΔΟΥ'!K16+'Δ. ΠΡΩΤ.ΣΕΡΡΩΝ'!K16+'Δ. ΠΡΩΤ.ΣΥΡΟΥ'!K16+'Δ. ΠΡΩΤ.ΤΡΙΚΑΛΩΝ'!K16+'Δ. ΠΡΩΤ.ΤΡΙΠΟΛΗΣ'!K16+'Δ. ΠΡΩΤ.ΧΑΛΚΙΔΟΣ'!K16+'Δ. ΠΡΩΤ.ΧΑΝΙΩΝ'!K16</f>
        <v>21965</v>
      </c>
      <c r="L16" s="198">
        <f>'Δ. ΠΡΩΤ.ΑΓΡΙΝΙΟΥ'!L16+'Δ. ΠΡΩΤ.ΑΘΗΝΩΝ'!L16+'Δ. ΠΡΩΤ.ΑΛΕΞΑΝΔΡΟΥΠΟΛΗΣ'!L16+'Δ. ΠΡΩΤ.ΒΕΡΟΙΑΣ'!L16+'Δ. ΠΡΩΤ.ΒΟΛΟΥ'!L16+'Δ. ΠΡΩΤ.ΗΡΑΚΛΕΙΟΥ'!L16+'Δ. ΠΡΩΤ.ΘΕΣΣΑΛΟΝΙΚΗΣ'!L16+'Δ. ΠΡΩΤ.ΙΩΑΝΝΙΝΩΝ'!L16+'Δ. ΠΡΩΤ.ΚΑΒΑΛΑΣ'!L16+'Δ. ΠΡΩΤ.ΚΑΛΑΜΑΤΑΣ'!L16+'Δ. ΠΡΩΤ.ΚΕΡΚΥΡΑΣ'!L16+'Δ. ΠΡΩΤ.ΚΟΖΑΝΗΣ'!L16+'Δ. ΠΡΩΤ.ΚΟΜΟΤΗΝΗΣ'!L16+'Δ. ΠΡΩΤ.ΚΟΡΙΝΘΟΥ'!L16+'Δ. ΠΡΩΤ.ΛΑΜΙΑΣ'!L16+'Δ. ΠΡΩΤ.ΛΑΡΙΣΑΣ'!L16+'Δ. ΠΡΩΤ.ΛΙΒΑΔΕΙΑΣ'!L16+'Δ. ΠΡΩΤ.ΜΕΣΟΛΟΓΓΙΟΥ'!L16+'Δ. ΠΡΩΤ.ΜΥΤΙΛΗΝΗΣ'!L16+'Δ. ΠΡΩΤ.ΝΑΥΠΛΙΟΥ'!L16+'Δ. ΠΡΩΤ.ΠΑΤΡΩΝ'!L16+'Δ. ΠΡΩΤ.ΠΕΙΡΑΙΩΣ'!L16+'Δ. ΠΡΩΤ.ΠΥΡΓΟΥ'!L16+'Δ. ΠΡΩΤ.ΡΟΔΟΥ'!L16+'Δ. ΠΡΩΤ.ΣΕΡΡΩΝ'!L16+'Δ. ΠΡΩΤ.ΣΥΡΟΥ'!L16+'Δ. ΠΡΩΤ.ΤΡΙΚΑΛΩΝ'!L16+'Δ. ΠΡΩΤ.ΤΡΙΠΟΛΗΣ'!L16+'Δ. ΠΡΩΤ.ΧΑΛΚΙΔΟΣ'!L16+'Δ. ΠΡΩΤ.ΧΑΝΙΩΝ'!L16</f>
        <v>10767</v>
      </c>
      <c r="M16" s="198">
        <f>'Δ. ΠΡΩΤ.ΑΓΡΙΝΙΟΥ'!M16+'Δ. ΠΡΩΤ.ΑΘΗΝΩΝ'!M16+'Δ. ΠΡΩΤ.ΑΛΕΞΑΝΔΡΟΥΠΟΛΗΣ'!M16+'Δ. ΠΡΩΤ.ΒΕΡΟΙΑΣ'!M16+'Δ. ΠΡΩΤ.ΒΟΛΟΥ'!M16+'Δ. ΠΡΩΤ.ΗΡΑΚΛΕΙΟΥ'!M16+'Δ. ΠΡΩΤ.ΘΕΣΣΑΛΟΝΙΚΗΣ'!M16+'Δ. ΠΡΩΤ.ΙΩΑΝΝΙΝΩΝ'!M16+'Δ. ΠΡΩΤ.ΚΑΒΑΛΑΣ'!M16+'Δ. ΠΡΩΤ.ΚΑΛΑΜΑΤΑΣ'!M16+'Δ. ΠΡΩΤ.ΚΕΡΚΥΡΑΣ'!M16+'Δ. ΠΡΩΤ.ΚΟΖΑΝΗΣ'!M16+'Δ. ΠΡΩΤ.ΚΟΜΟΤΗΝΗΣ'!M16+'Δ. ΠΡΩΤ.ΚΟΡΙΝΘΟΥ'!M16+'Δ. ΠΡΩΤ.ΛΑΜΙΑΣ'!M16+'Δ. ΠΡΩΤ.ΛΑΡΙΣΑΣ'!M16+'Δ. ΠΡΩΤ.ΛΙΒΑΔΕΙΑΣ'!M16+'Δ. ΠΡΩΤ.ΜΕΣΟΛΟΓΓΙΟΥ'!M16+'Δ. ΠΡΩΤ.ΜΥΤΙΛΗΝΗΣ'!M16+'Δ. ΠΡΩΤ.ΝΑΥΠΛΙΟΥ'!M16+'Δ. ΠΡΩΤ.ΠΑΤΡΩΝ'!M16+'Δ. ΠΡΩΤ.ΠΕΙΡΑΙΩΣ'!M16+'Δ. ΠΡΩΤ.ΠΥΡΓΟΥ'!M16+'Δ. ΠΡΩΤ.ΡΟΔΟΥ'!M16+'Δ. ΠΡΩΤ.ΣΕΡΡΩΝ'!M16+'Δ. ΠΡΩΤ.ΣΥΡΟΥ'!M16+'Δ. ΠΡΩΤ.ΤΡΙΚΑΛΩΝ'!M16+'Δ. ΠΡΩΤ.ΤΡΙΠΟΛΗΣ'!M16+'Δ. ΠΡΩΤ.ΧΑΛΚΙΔΟΣ'!M16+'Δ. ΠΡΩΤ.ΧΑΝΙΩΝ'!M16</f>
        <v>4142</v>
      </c>
      <c r="N16" s="198">
        <f>'Δ. ΠΡΩΤ.ΑΓΡΙΝΙΟΥ'!N16+'Δ. ΠΡΩΤ.ΑΘΗΝΩΝ'!N16+'Δ. ΠΡΩΤ.ΑΛΕΞΑΝΔΡΟΥΠΟΛΗΣ'!N16+'Δ. ΠΡΩΤ.ΒΕΡΟΙΑΣ'!N16+'Δ. ΠΡΩΤ.ΒΟΛΟΥ'!N16+'Δ. ΠΡΩΤ.ΗΡΑΚΛΕΙΟΥ'!N16+'Δ. ΠΡΩΤ.ΘΕΣΣΑΛΟΝΙΚΗΣ'!N16+'Δ. ΠΡΩΤ.ΙΩΑΝΝΙΝΩΝ'!N16+'Δ. ΠΡΩΤ.ΚΑΒΑΛΑΣ'!N16+'Δ. ΠΡΩΤ.ΚΑΛΑΜΑΤΑΣ'!N16+'Δ. ΠΡΩΤ.ΚΕΡΚΥΡΑΣ'!N16+'Δ. ΠΡΩΤ.ΚΟΖΑΝΗΣ'!N16+'Δ. ΠΡΩΤ.ΚΟΜΟΤΗΝΗΣ'!N16+'Δ. ΠΡΩΤ.ΚΟΡΙΝΘΟΥ'!N16+'Δ. ΠΡΩΤ.ΛΑΜΙΑΣ'!N16+'Δ. ΠΡΩΤ.ΛΑΡΙΣΑΣ'!N16+'Δ. ΠΡΩΤ.ΛΙΒΑΔΕΙΑΣ'!N16+'Δ. ΠΡΩΤ.ΜΕΣΟΛΟΓΓΙΟΥ'!N16+'Δ. ΠΡΩΤ.ΜΥΤΙΛΗΝΗΣ'!N16+'Δ. ΠΡΩΤ.ΝΑΥΠΛΙΟΥ'!N16+'Δ. ΠΡΩΤ.ΠΑΤΡΩΝ'!N16+'Δ. ΠΡΩΤ.ΠΕΙΡΑΙΩΣ'!N16+'Δ. ΠΡΩΤ.ΠΥΡΓΟΥ'!N16+'Δ. ΠΡΩΤ.ΡΟΔΟΥ'!N16+'Δ. ΠΡΩΤ.ΣΕΡΡΩΝ'!N16+'Δ. ΠΡΩΤ.ΣΥΡΟΥ'!N16+'Δ. ΠΡΩΤ.ΤΡΙΚΑΛΩΝ'!N16+'Δ. ΠΡΩΤ.ΤΡΙΠΟΛΗΣ'!N16+'Δ. ΠΡΩΤ.ΧΑΛΚΙΔΟΣ'!N16+'Δ. ΠΡΩΤ.ΧΑΝΙΩΝ'!N16</f>
        <v>3254</v>
      </c>
      <c r="O16" s="198">
        <f>'Δ. ΠΡΩΤ.ΑΓΡΙΝΙΟΥ'!O16+'Δ. ΠΡΩΤ.ΑΘΗΝΩΝ'!O16+'Δ. ΠΡΩΤ.ΑΛΕΞΑΝΔΡΟΥΠΟΛΗΣ'!O16+'Δ. ΠΡΩΤ.ΒΕΡΟΙΑΣ'!O16+'Δ. ΠΡΩΤ.ΒΟΛΟΥ'!O16+'Δ. ΠΡΩΤ.ΗΡΑΚΛΕΙΟΥ'!O16+'Δ. ΠΡΩΤ.ΘΕΣΣΑΛΟΝΙΚΗΣ'!O16+'Δ. ΠΡΩΤ.ΙΩΑΝΝΙΝΩΝ'!O16+'Δ. ΠΡΩΤ.ΚΑΒΑΛΑΣ'!O16+'Δ. ΠΡΩΤ.ΚΑΛΑΜΑΤΑΣ'!O16+'Δ. ΠΡΩΤ.ΚΕΡΚΥΡΑΣ'!O16+'Δ. ΠΡΩΤ.ΚΟΖΑΝΗΣ'!O16+'Δ. ΠΡΩΤ.ΚΟΜΟΤΗΝΗΣ'!O16+'Δ. ΠΡΩΤ.ΚΟΡΙΝΘΟΥ'!O16+'Δ. ΠΡΩΤ.ΛΑΜΙΑΣ'!O16+'Δ. ΠΡΩΤ.ΛΑΡΙΣΑΣ'!O16+'Δ. ΠΡΩΤ.ΛΙΒΑΔΕΙΑΣ'!O16+'Δ. ΠΡΩΤ.ΜΕΣΟΛΟΓΓΙΟΥ'!O16+'Δ. ΠΡΩΤ.ΜΥΤΙΛΗΝΗΣ'!O16+'Δ. ΠΡΩΤ.ΝΑΥΠΛΙΟΥ'!O16+'Δ. ΠΡΩΤ.ΠΑΤΡΩΝ'!O16+'Δ. ΠΡΩΤ.ΠΕΙΡΑΙΩΣ'!O16+'Δ. ΠΡΩΤ.ΠΥΡΓΟΥ'!O16+'Δ. ΠΡΩΤ.ΡΟΔΟΥ'!O16+'Δ. ΠΡΩΤ.ΣΕΡΡΩΝ'!O16+'Δ. ΠΡΩΤ.ΣΥΡΟΥ'!O16+'Δ. ΠΡΩΤ.ΤΡΙΚΑΛΩΝ'!O16+'Δ. ΠΡΩΤ.ΤΡΙΠΟΛΗΣ'!O16+'Δ. ΠΡΩΤ.ΧΑΛΚΙΔΟΣ'!O16+'Δ. ΠΡΩΤ.ΧΑΝΙΩΝ'!O16</f>
        <v>958</v>
      </c>
      <c r="P16" s="198">
        <f>'Δ. ΠΡΩΤ.ΑΓΡΙΝΙΟΥ'!P16+'Δ. ΠΡΩΤ.ΑΘΗΝΩΝ'!P16+'Δ. ΠΡΩΤ.ΑΛΕΞΑΝΔΡΟΥΠΟΛΗΣ'!P16+'Δ. ΠΡΩΤ.ΒΕΡΟΙΑΣ'!P16+'Δ. ΠΡΩΤ.ΒΟΛΟΥ'!P16+'Δ. ΠΡΩΤ.ΗΡΑΚΛΕΙΟΥ'!P16+'Δ. ΠΡΩΤ.ΘΕΣΣΑΛΟΝΙΚΗΣ'!P16+'Δ. ΠΡΩΤ.ΙΩΑΝΝΙΝΩΝ'!P16+'Δ. ΠΡΩΤ.ΚΑΒΑΛΑΣ'!P16+'Δ. ΠΡΩΤ.ΚΑΛΑΜΑΤΑΣ'!P16+'Δ. ΠΡΩΤ.ΚΕΡΚΥΡΑΣ'!P16+'Δ. ΠΡΩΤ.ΚΟΖΑΝΗΣ'!P16+'Δ. ΠΡΩΤ.ΚΟΜΟΤΗΝΗΣ'!P16+'Δ. ΠΡΩΤ.ΚΟΡΙΝΘΟΥ'!P16+'Δ. ΠΡΩΤ.ΛΑΜΙΑΣ'!P16+'Δ. ΠΡΩΤ.ΛΑΡΙΣΑΣ'!P16+'Δ. ΠΡΩΤ.ΛΙΒΑΔΕΙΑΣ'!P16+'Δ. ΠΡΩΤ.ΜΕΣΟΛΟΓΓΙΟΥ'!P16+'Δ. ΠΡΩΤ.ΜΥΤΙΛΗΝΗΣ'!P16+'Δ. ΠΡΩΤ.ΝΑΥΠΛΙΟΥ'!P16+'Δ. ΠΡΩΤ.ΠΑΤΡΩΝ'!P16+'Δ. ΠΡΩΤ.ΠΕΙΡΑΙΩΣ'!P16+'Δ. ΠΡΩΤ.ΠΥΡΓΟΥ'!P16+'Δ. ΠΡΩΤ.ΡΟΔΟΥ'!P16+'Δ. ΠΡΩΤ.ΣΕΡΡΩΝ'!P16+'Δ. ΠΡΩΤ.ΣΥΡΟΥ'!P16+'Δ. ΠΡΩΤ.ΤΡΙΚΑΛΩΝ'!P16+'Δ. ΠΡΩΤ.ΤΡΙΠΟΛΗΣ'!P16+'Δ. ΠΡΩΤ.ΧΑΛΚΙΔΟΣ'!P16+'Δ. ΠΡΩΤ.ΧΑΝΙΩΝ'!P16</f>
        <v>19121</v>
      </c>
    </row>
    <row r="17" spans="1:18" ht="20.100000000000001" customHeight="1" x14ac:dyDescent="0.2">
      <c r="A17" s="22" t="s">
        <v>7</v>
      </c>
      <c r="B17" s="198">
        <f>'Δ. ΠΡΩΤ.ΑΓΡΙΝΙΟΥ'!B17+'Δ. ΠΡΩΤ.ΑΘΗΝΩΝ'!B17+'Δ. ΠΡΩΤ.ΑΛΕΞΑΝΔΡΟΥΠΟΛΗΣ'!B17+'Δ. ΠΡΩΤ.ΒΕΡΟΙΑΣ'!B17+'Δ. ΠΡΩΤ.ΒΟΛΟΥ'!B17+'Δ. ΠΡΩΤ.ΗΡΑΚΛΕΙΟΥ'!B17+'Δ. ΠΡΩΤ.ΘΕΣΣΑΛΟΝΙΚΗΣ'!B17+'Δ. ΠΡΩΤ.ΙΩΑΝΝΙΝΩΝ'!B17+'Δ. ΠΡΩΤ.ΚΑΒΑΛΑΣ'!B17+'Δ. ΠΡΩΤ.ΚΑΛΑΜΑΤΑΣ'!B17+'Δ. ΠΡΩΤ.ΚΕΡΚΥΡΑΣ'!B17+'Δ. ΠΡΩΤ.ΚΟΖΑΝΗΣ'!B17+'Δ. ΠΡΩΤ.ΚΟΜΟΤΗΝΗΣ'!B17+'Δ. ΠΡΩΤ.ΚΟΡΙΝΘΟΥ'!B17+'Δ. ΠΡΩΤ.ΛΑΜΙΑΣ'!B17+'Δ. ΠΡΩΤ.ΛΑΡΙΣΑΣ'!B17+'Δ. ΠΡΩΤ.ΛΙΒΑΔΕΙΑΣ'!B17+'Δ. ΠΡΩΤ.ΜΕΣΟΛΟΓΓΙΟΥ'!B17+'Δ. ΠΡΩΤ.ΜΥΤΙΛΗΝΗΣ'!B17+'Δ. ΠΡΩΤ.ΝΑΥΠΛΙΟΥ'!B17+'Δ. ΠΡΩΤ.ΠΑΤΡΩΝ'!B17+'Δ. ΠΡΩΤ.ΠΕΙΡΑΙΩΣ'!B17+'Δ. ΠΡΩΤ.ΠΥΡΓΟΥ'!B17+'Δ. ΠΡΩΤ.ΡΟΔΟΥ'!B17+'Δ. ΠΡΩΤ.ΣΕΡΡΩΝ'!B17+'Δ. ΠΡΩΤ.ΣΥΡΟΥ'!B17+'Δ. ΠΡΩΤ.ΤΡΙΚΑΛΩΝ'!B17+'Δ. ΠΡΩΤ.ΤΡΙΠΟΛΗΣ'!B17+'Δ. ΠΡΩΤ.ΧΑΛΚΙΔΟΣ'!B17+'Δ. ΠΡΩΤ.ΧΑΝΙΩΝ'!B17</f>
        <v>7971</v>
      </c>
      <c r="C17" s="198">
        <f>'Δ. ΠΡΩΤ.ΑΓΡΙΝΙΟΥ'!C17+'Δ. ΠΡΩΤ.ΑΘΗΝΩΝ'!C17+'Δ. ΠΡΩΤ.ΑΛΕΞΑΝΔΡΟΥΠΟΛΗΣ'!C17+'Δ. ΠΡΩΤ.ΒΕΡΟΙΑΣ'!C17+'Δ. ΠΡΩΤ.ΒΟΛΟΥ'!C17+'Δ. ΠΡΩΤ.ΗΡΑΚΛΕΙΟΥ'!C17+'Δ. ΠΡΩΤ.ΘΕΣΣΑΛΟΝΙΚΗΣ'!C17+'Δ. ΠΡΩΤ.ΙΩΑΝΝΙΝΩΝ'!C17+'Δ. ΠΡΩΤ.ΚΑΒΑΛΑΣ'!C17+'Δ. ΠΡΩΤ.ΚΑΛΑΜΑΤΑΣ'!C17+'Δ. ΠΡΩΤ.ΚΕΡΚΥΡΑΣ'!C17+'Δ. ΠΡΩΤ.ΚΟΖΑΝΗΣ'!C17+'Δ. ΠΡΩΤ.ΚΟΜΟΤΗΝΗΣ'!C17+'Δ. ΠΡΩΤ.ΚΟΡΙΝΘΟΥ'!C17+'Δ. ΠΡΩΤ.ΛΑΜΙΑΣ'!C17+'Δ. ΠΡΩΤ.ΛΑΡΙΣΑΣ'!C17+'Δ. ΠΡΩΤ.ΛΙΒΑΔΕΙΑΣ'!C17+'Δ. ΠΡΩΤ.ΜΕΣΟΛΟΓΓΙΟΥ'!C17+'Δ. ΠΡΩΤ.ΜΥΤΙΛΗΝΗΣ'!C17+'Δ. ΠΡΩΤ.ΝΑΥΠΛΙΟΥ'!C17+'Δ. ΠΡΩΤ.ΠΑΤΡΩΝ'!C17+'Δ. ΠΡΩΤ.ΠΕΙΡΑΙΩΣ'!C17+'Δ. ΠΡΩΤ.ΠΥΡΓΟΥ'!C17+'Δ. ΠΡΩΤ.ΡΟΔΟΥ'!C17+'Δ. ΠΡΩΤ.ΣΕΡΡΩΝ'!C17+'Δ. ΠΡΩΤ.ΣΥΡΟΥ'!C17+'Δ. ΠΡΩΤ.ΤΡΙΚΑΛΩΝ'!C17+'Δ. ΠΡΩΤ.ΤΡΙΠΟΛΗΣ'!C17+'Δ. ΠΡΩΤ.ΧΑΛΚΙΔΟΣ'!C17+'Δ. ΠΡΩΤ.ΧΑΝΙΩΝ'!C17</f>
        <v>2202</v>
      </c>
      <c r="D17" s="198">
        <f>'Δ. ΠΡΩΤ.ΑΓΡΙΝΙΟΥ'!D17+'Δ. ΠΡΩΤ.ΑΘΗΝΩΝ'!D17+'Δ. ΠΡΩΤ.ΑΛΕΞΑΝΔΡΟΥΠΟΛΗΣ'!D17+'Δ. ΠΡΩΤ.ΒΕΡΟΙΑΣ'!D17+'Δ. ΠΡΩΤ.ΒΟΛΟΥ'!D17+'Δ. ΠΡΩΤ.ΗΡΑΚΛΕΙΟΥ'!D17+'Δ. ΠΡΩΤ.ΘΕΣΣΑΛΟΝΙΚΗΣ'!D17+'Δ. ΠΡΩΤ.ΙΩΑΝΝΙΝΩΝ'!D17+'Δ. ΠΡΩΤ.ΚΑΒΑΛΑΣ'!D17+'Δ. ΠΡΩΤ.ΚΑΛΑΜΑΤΑΣ'!D17+'Δ. ΠΡΩΤ.ΚΕΡΚΥΡΑΣ'!D17+'Δ. ΠΡΩΤ.ΚΟΖΑΝΗΣ'!D17+'Δ. ΠΡΩΤ.ΚΟΜΟΤΗΝΗΣ'!D17+'Δ. ΠΡΩΤ.ΚΟΡΙΝΘΟΥ'!D17+'Δ. ΠΡΩΤ.ΛΑΜΙΑΣ'!D17+'Δ. ΠΡΩΤ.ΛΑΡΙΣΑΣ'!D17+'Δ. ΠΡΩΤ.ΛΙΒΑΔΕΙΑΣ'!D17+'Δ. ΠΡΩΤ.ΜΕΣΟΛΟΓΓΙΟΥ'!D17+'Δ. ΠΡΩΤ.ΜΥΤΙΛΗΝΗΣ'!D17+'Δ. ΠΡΩΤ.ΝΑΥΠΛΙΟΥ'!D17+'Δ. ΠΡΩΤ.ΠΑΤΡΩΝ'!D17+'Δ. ΠΡΩΤ.ΠΕΙΡΑΙΩΣ'!D17+'Δ. ΠΡΩΤ.ΠΥΡΓΟΥ'!D17+'Δ. ΠΡΩΤ.ΡΟΔΟΥ'!D17+'Δ. ΠΡΩΤ.ΣΕΡΡΩΝ'!D17+'Δ. ΠΡΩΤ.ΣΥΡΟΥ'!D17+'Δ. ΠΡΩΤ.ΤΡΙΚΑΛΩΝ'!D17+'Δ. ΠΡΩΤ.ΤΡΙΠΟΛΗΣ'!D17+'Δ. ΠΡΩΤ.ΧΑΛΚΙΔΟΣ'!D17+'Δ. ΠΡΩΤ.ΧΑΝΙΩΝ'!D17</f>
        <v>7893</v>
      </c>
      <c r="E17" s="198">
        <f>'Δ. ΠΡΩΤ.ΑΓΡΙΝΙΟΥ'!E17+'Δ. ΠΡΩΤ.ΑΘΗΝΩΝ'!E17+'Δ. ΠΡΩΤ.ΑΛΕΞΑΝΔΡΟΥΠΟΛΗΣ'!E17+'Δ. ΠΡΩΤ.ΒΕΡΟΙΑΣ'!E17+'Δ. ΠΡΩΤ.ΒΟΛΟΥ'!E17+'Δ. ΠΡΩΤ.ΗΡΑΚΛΕΙΟΥ'!E17+'Δ. ΠΡΩΤ.ΘΕΣΣΑΛΟΝΙΚΗΣ'!E17+'Δ. ΠΡΩΤ.ΙΩΑΝΝΙΝΩΝ'!E17+'Δ. ΠΡΩΤ.ΚΑΒΑΛΑΣ'!E17+'Δ. ΠΡΩΤ.ΚΑΛΑΜΑΤΑΣ'!E17+'Δ. ΠΡΩΤ.ΚΕΡΚΥΡΑΣ'!E17+'Δ. ΠΡΩΤ.ΚΟΖΑΝΗΣ'!E17+'Δ. ΠΡΩΤ.ΚΟΜΟΤΗΝΗΣ'!E17+'Δ. ΠΡΩΤ.ΚΟΡΙΝΘΟΥ'!E17+'Δ. ΠΡΩΤ.ΛΑΜΙΑΣ'!E17+'Δ. ΠΡΩΤ.ΛΑΡΙΣΑΣ'!E17+'Δ. ΠΡΩΤ.ΛΙΒΑΔΕΙΑΣ'!E17+'Δ. ΠΡΩΤ.ΜΕΣΟΛΟΓΓΙΟΥ'!E17+'Δ. ΠΡΩΤ.ΜΥΤΙΛΗΝΗΣ'!E17+'Δ. ΠΡΩΤ.ΝΑΥΠΛΙΟΥ'!E17+'Δ. ΠΡΩΤ.ΠΑΤΡΩΝ'!E17+'Δ. ΠΡΩΤ.ΠΕΙΡΑΙΩΣ'!E17+'Δ. ΠΡΩΤ.ΠΥΡΓΟΥ'!E17+'Δ. ΠΡΩΤ.ΡΟΔΟΥ'!E17+'Δ. ΠΡΩΤ.ΣΕΡΡΩΝ'!E17+'Δ. ΠΡΩΤ.ΣΥΡΟΥ'!E17+'Δ. ΠΡΩΤ.ΤΡΙΚΑΛΩΝ'!E17+'Δ. ΠΡΩΤ.ΤΡΙΠΟΛΗΣ'!E17+'Δ. ΠΡΩΤ.ΧΑΛΚΙΔΟΣ'!E17+'Δ. ΠΡΩΤ.ΧΑΝΙΩΝ'!E17</f>
        <v>9546</v>
      </c>
      <c r="F17" s="198">
        <f>'Δ. ΠΡΩΤ.ΑΓΡΙΝΙΟΥ'!F17+'Δ. ΠΡΩΤ.ΑΘΗΝΩΝ'!F17+'Δ. ΠΡΩΤ.ΑΛΕΞΑΝΔΡΟΥΠΟΛΗΣ'!F17+'Δ. ΠΡΩΤ.ΒΕΡΟΙΑΣ'!F17+'Δ. ΠΡΩΤ.ΒΟΛΟΥ'!F17+'Δ. ΠΡΩΤ.ΗΡΑΚΛΕΙΟΥ'!F17+'Δ. ΠΡΩΤ.ΘΕΣΣΑΛΟΝΙΚΗΣ'!F17+'Δ. ΠΡΩΤ.ΙΩΑΝΝΙΝΩΝ'!F17+'Δ. ΠΡΩΤ.ΚΑΒΑΛΑΣ'!F17+'Δ. ΠΡΩΤ.ΚΑΛΑΜΑΤΑΣ'!F17+'Δ. ΠΡΩΤ.ΚΕΡΚΥΡΑΣ'!F17+'Δ. ΠΡΩΤ.ΚΟΖΑΝΗΣ'!F17+'Δ. ΠΡΩΤ.ΚΟΜΟΤΗΝΗΣ'!F17+'Δ. ΠΡΩΤ.ΚΟΡΙΝΘΟΥ'!F17+'Δ. ΠΡΩΤ.ΛΑΜΙΑΣ'!F17+'Δ. ΠΡΩΤ.ΛΑΡΙΣΑΣ'!F17+'Δ. ΠΡΩΤ.ΛΙΒΑΔΕΙΑΣ'!F17+'Δ. ΠΡΩΤ.ΜΕΣΟΛΟΓΓΙΟΥ'!F17+'Δ. ΠΡΩΤ.ΜΥΤΙΛΗΝΗΣ'!F17+'Δ. ΠΡΩΤ.ΝΑΥΠΛΙΟΥ'!F17+'Δ. ΠΡΩΤ.ΠΑΤΡΩΝ'!F17+'Δ. ΠΡΩΤ.ΠΕΙΡΑΙΩΣ'!F17+'Δ. ΠΡΩΤ.ΠΥΡΓΟΥ'!F17+'Δ. ΠΡΩΤ.ΡΟΔΟΥ'!F17+'Δ. ΠΡΩΤ.ΣΕΡΡΩΝ'!F17+'Δ. ΠΡΩΤ.ΣΥΡΟΥ'!F17+'Δ. ΠΡΩΤ.ΤΡΙΚΑΛΩΝ'!F17+'Δ. ΠΡΩΤ.ΤΡΙΠΟΛΗΣ'!F17+'Δ. ΠΡΩΤ.ΧΑΛΚΙΔΟΣ'!F17+'Δ. ΠΡΩΤ.ΧΑΝΙΩΝ'!F17</f>
        <v>27612</v>
      </c>
      <c r="G17" s="198">
        <f>'Δ. ΠΡΩΤ.ΑΓΡΙΝΙΟΥ'!G17+'Δ. ΠΡΩΤ.ΑΘΗΝΩΝ'!G17+'Δ. ΠΡΩΤ.ΑΛΕΞΑΝΔΡΟΥΠΟΛΗΣ'!G17+'Δ. ΠΡΩΤ.ΒΕΡΟΙΑΣ'!G17+'Δ. ΠΡΩΤ.ΒΟΛΟΥ'!G17+'Δ. ΠΡΩΤ.ΗΡΑΚΛΕΙΟΥ'!G17+'Δ. ΠΡΩΤ.ΘΕΣΣΑΛΟΝΙΚΗΣ'!G17+'Δ. ΠΡΩΤ.ΙΩΑΝΝΙΝΩΝ'!G17+'Δ. ΠΡΩΤ.ΚΑΒΑΛΑΣ'!G17+'Δ. ΠΡΩΤ.ΚΑΛΑΜΑΤΑΣ'!G17+'Δ. ΠΡΩΤ.ΚΕΡΚΥΡΑΣ'!G17+'Δ. ΠΡΩΤ.ΚΟΖΑΝΗΣ'!G17+'Δ. ΠΡΩΤ.ΚΟΜΟΤΗΝΗΣ'!G17+'Δ. ΠΡΩΤ.ΚΟΡΙΝΘΟΥ'!G17+'Δ. ΠΡΩΤ.ΛΑΜΙΑΣ'!G17+'Δ. ΠΡΩΤ.ΛΑΡΙΣΑΣ'!G17+'Δ. ΠΡΩΤ.ΛΙΒΑΔΕΙΑΣ'!G17+'Δ. ΠΡΩΤ.ΜΕΣΟΛΟΓΓΙΟΥ'!G17+'Δ. ΠΡΩΤ.ΜΥΤΙΛΗΝΗΣ'!G17+'Δ. ΠΡΩΤ.ΝΑΥΠΛΙΟΥ'!G17+'Δ. ΠΡΩΤ.ΠΑΤΡΩΝ'!G17+'Δ. ΠΡΩΤ.ΠΕΙΡΑΙΩΣ'!G17+'Δ. ΠΡΩΤ.ΠΥΡΓΟΥ'!G17+'Δ. ΠΡΩΤ.ΡΟΔΟΥ'!G17+'Δ. ΠΡΩΤ.ΣΕΡΡΩΝ'!G17+'Δ. ΠΡΩΤ.ΣΥΡΟΥ'!G17+'Δ. ΠΡΩΤ.ΤΡΙΚΑΛΩΝ'!G17+'Δ. ΠΡΩΤ.ΤΡΙΠΟΛΗΣ'!G17+'Δ. ΠΡΩΤ.ΧΑΛΚΙΔΟΣ'!G17+'Δ. ΠΡΩΤ.ΧΑΝΙΩΝ'!G17</f>
        <v>9321</v>
      </c>
      <c r="H17" s="198">
        <f>'Δ. ΠΡΩΤ.ΑΓΡΙΝΙΟΥ'!H17+'Δ. ΠΡΩΤ.ΑΘΗΝΩΝ'!H17+'Δ. ΠΡΩΤ.ΑΛΕΞΑΝΔΡΟΥΠΟΛΗΣ'!H17+'Δ. ΠΡΩΤ.ΒΕΡΟΙΑΣ'!H17+'Δ. ΠΡΩΤ.ΒΟΛΟΥ'!H17+'Δ. ΠΡΩΤ.ΗΡΑΚΛΕΙΟΥ'!H17+'Δ. ΠΡΩΤ.ΘΕΣΣΑΛΟΝΙΚΗΣ'!H17+'Δ. ΠΡΩΤ.ΙΩΑΝΝΙΝΩΝ'!H17+'Δ. ΠΡΩΤ.ΚΑΒΑΛΑΣ'!H17+'Δ. ΠΡΩΤ.ΚΑΛΑΜΑΤΑΣ'!H17+'Δ. ΠΡΩΤ.ΚΕΡΚΥΡΑΣ'!H17+'Δ. ΠΡΩΤ.ΚΟΖΑΝΗΣ'!H17+'Δ. ΠΡΩΤ.ΚΟΜΟΤΗΝΗΣ'!H17+'Δ. ΠΡΩΤ.ΚΟΡΙΝΘΟΥ'!H17+'Δ. ΠΡΩΤ.ΛΑΜΙΑΣ'!H17+'Δ. ΠΡΩΤ.ΛΑΡΙΣΑΣ'!H17+'Δ. ΠΡΩΤ.ΛΙΒΑΔΕΙΑΣ'!H17+'Δ. ΠΡΩΤ.ΜΕΣΟΛΟΓΓΙΟΥ'!H17+'Δ. ΠΡΩΤ.ΜΥΤΙΛΗΝΗΣ'!H17+'Δ. ΠΡΩΤ.ΝΑΥΠΛΙΟΥ'!H17+'Δ. ΠΡΩΤ.ΠΑΤΡΩΝ'!H17+'Δ. ΠΡΩΤ.ΠΕΙΡΑΙΩΣ'!H17+'Δ. ΠΡΩΤ.ΠΥΡΓΟΥ'!H17+'Δ. ΠΡΩΤ.ΡΟΔΟΥ'!H17+'Δ. ΠΡΩΤ.ΣΕΡΡΩΝ'!H17+'Δ. ΠΡΩΤ.ΣΥΡΟΥ'!H17+'Δ. ΠΡΩΤ.ΤΡΙΚΑΛΩΝ'!H17+'Δ. ΠΡΩΤ.ΤΡΙΠΟΛΗΣ'!H17+'Δ. ΠΡΩΤ.ΧΑΛΚΙΔΟΣ'!H17+'Δ. ΠΡΩΤ.ΧΑΝΙΩΝ'!H17</f>
        <v>5858</v>
      </c>
      <c r="I17" s="198">
        <f>'Δ. ΠΡΩΤ.ΑΓΡΙΝΙΟΥ'!I17+'Δ. ΠΡΩΤ.ΑΘΗΝΩΝ'!I17+'Δ. ΠΡΩΤ.ΑΛΕΞΑΝΔΡΟΥΠΟΛΗΣ'!I17+'Δ. ΠΡΩΤ.ΒΕΡΟΙΑΣ'!I17+'Δ. ΠΡΩΤ.ΒΟΛΟΥ'!I17+'Δ. ΠΡΩΤ.ΗΡΑΚΛΕΙΟΥ'!I17+'Δ. ΠΡΩΤ.ΘΕΣΣΑΛΟΝΙΚΗΣ'!I17+'Δ. ΠΡΩΤ.ΙΩΑΝΝΙΝΩΝ'!I17+'Δ. ΠΡΩΤ.ΚΑΒΑΛΑΣ'!I17+'Δ. ΠΡΩΤ.ΚΑΛΑΜΑΤΑΣ'!I17+'Δ. ΠΡΩΤ.ΚΕΡΚΥΡΑΣ'!I17+'Δ. ΠΡΩΤ.ΚΟΖΑΝΗΣ'!I17+'Δ. ΠΡΩΤ.ΚΟΜΟΤΗΝΗΣ'!I17+'Δ. ΠΡΩΤ.ΚΟΡΙΝΘΟΥ'!I17+'Δ. ΠΡΩΤ.ΛΑΜΙΑΣ'!I17+'Δ. ΠΡΩΤ.ΛΑΡΙΣΑΣ'!I17+'Δ. ΠΡΩΤ.ΛΙΒΑΔΕΙΑΣ'!I17+'Δ. ΠΡΩΤ.ΜΕΣΟΛΟΓΓΙΟΥ'!I17+'Δ. ΠΡΩΤ.ΜΥΤΙΛΗΝΗΣ'!I17+'Δ. ΠΡΩΤ.ΝΑΥΠΛΙΟΥ'!I17+'Δ. ΠΡΩΤ.ΠΑΤΡΩΝ'!I17+'Δ. ΠΡΩΤ.ΠΕΙΡΑΙΩΣ'!I17+'Δ. ΠΡΩΤ.ΠΥΡΓΟΥ'!I17+'Δ. ΠΡΩΤ.ΡΟΔΟΥ'!I17+'Δ. ΠΡΩΤ.ΣΕΡΡΩΝ'!I17+'Δ. ΠΡΩΤ.ΣΥΡΟΥ'!I17+'Δ. ΠΡΩΤ.ΤΡΙΚΑΛΩΝ'!I17+'Δ. ΠΡΩΤ.ΤΡΙΠΟΛΗΣ'!I17+'Δ. ΠΡΩΤ.ΧΑΛΚΙΔΟΣ'!I17+'Δ. ΠΡΩΤ.ΧΑΝΙΩΝ'!I17</f>
        <v>8920</v>
      </c>
      <c r="J17" s="198">
        <f>'Δ. ΠΡΩΤ.ΑΓΡΙΝΙΟΥ'!J17+'Δ. ΠΡΩΤ.ΑΘΗΝΩΝ'!J17+'Δ. ΠΡΩΤ.ΑΛΕΞΑΝΔΡΟΥΠΟΛΗΣ'!J17+'Δ. ΠΡΩΤ.ΒΕΡΟΙΑΣ'!J17+'Δ. ΠΡΩΤ.ΒΟΛΟΥ'!J17+'Δ. ΠΡΩΤ.ΗΡΑΚΛΕΙΟΥ'!J17+'Δ. ΠΡΩΤ.ΘΕΣΣΑΛΟΝΙΚΗΣ'!J17+'Δ. ΠΡΩΤ.ΙΩΑΝΝΙΝΩΝ'!J17+'Δ. ΠΡΩΤ.ΚΑΒΑΛΑΣ'!J17+'Δ. ΠΡΩΤ.ΚΑΛΑΜΑΤΑΣ'!J17+'Δ. ΠΡΩΤ.ΚΕΡΚΥΡΑΣ'!J17+'Δ. ΠΡΩΤ.ΚΟΖΑΝΗΣ'!J17+'Δ. ΠΡΩΤ.ΚΟΜΟΤΗΝΗΣ'!J17+'Δ. ΠΡΩΤ.ΚΟΡΙΝΘΟΥ'!J17+'Δ. ΠΡΩΤ.ΛΑΜΙΑΣ'!J17+'Δ. ΠΡΩΤ.ΛΑΡΙΣΑΣ'!J17+'Δ. ΠΡΩΤ.ΛΙΒΑΔΕΙΑΣ'!J17+'Δ. ΠΡΩΤ.ΜΕΣΟΛΟΓΓΙΟΥ'!J17+'Δ. ΠΡΩΤ.ΜΥΤΙΛΗΝΗΣ'!J17+'Δ. ΠΡΩΤ.ΝΑΥΠΛΙΟΥ'!J17+'Δ. ΠΡΩΤ.ΠΑΤΡΩΝ'!J17+'Δ. ΠΡΩΤ.ΠΕΙΡΑΙΩΣ'!J17+'Δ. ΠΡΩΤ.ΠΥΡΓΟΥ'!J17+'Δ. ΠΡΩΤ.ΡΟΔΟΥ'!J17+'Δ. ΠΡΩΤ.ΣΕΡΡΩΝ'!J17+'Δ. ΠΡΩΤ.ΣΥΡΟΥ'!J17+'Δ. ΠΡΩΤ.ΤΡΙΚΑΛΩΝ'!J17+'Δ. ΠΡΩΤ.ΤΡΙΠΟΛΗΣ'!J17+'Δ. ΠΡΩΤ.ΧΑΛΚΙΔΟΣ'!J17+'Δ. ΠΡΩΤ.ΧΑΝΙΩΝ'!J17</f>
        <v>2318</v>
      </c>
      <c r="K17" s="198">
        <f>'Δ. ΠΡΩΤ.ΑΓΡΙΝΙΟΥ'!K17+'Δ. ΠΡΩΤ.ΑΘΗΝΩΝ'!K17+'Δ. ΠΡΩΤ.ΑΛΕΞΑΝΔΡΟΥΠΟΛΗΣ'!K17+'Δ. ΠΡΩΤ.ΒΕΡΟΙΑΣ'!K17+'Δ. ΠΡΩΤ.ΒΟΛΟΥ'!K17+'Δ. ΠΡΩΤ.ΗΡΑΚΛΕΙΟΥ'!K17+'Δ. ΠΡΩΤ.ΘΕΣΣΑΛΟΝΙΚΗΣ'!K17+'Δ. ΠΡΩΤ.ΙΩΑΝΝΙΝΩΝ'!K17+'Δ. ΠΡΩΤ.ΚΑΒΑΛΑΣ'!K17+'Δ. ΠΡΩΤ.ΚΑΛΑΜΑΤΑΣ'!K17+'Δ. ΠΡΩΤ.ΚΕΡΚΥΡΑΣ'!K17+'Δ. ΠΡΩΤ.ΚΟΖΑΝΗΣ'!K17+'Δ. ΠΡΩΤ.ΚΟΜΟΤΗΝΗΣ'!K17+'Δ. ΠΡΩΤ.ΚΟΡΙΝΘΟΥ'!K17+'Δ. ΠΡΩΤ.ΛΑΜΙΑΣ'!K17+'Δ. ΠΡΩΤ.ΛΑΡΙΣΑΣ'!K17+'Δ. ΠΡΩΤ.ΛΙΒΑΔΕΙΑΣ'!K17+'Δ. ΠΡΩΤ.ΜΕΣΟΛΟΓΓΙΟΥ'!K17+'Δ. ΠΡΩΤ.ΜΥΤΙΛΗΝΗΣ'!K17+'Δ. ΠΡΩΤ.ΝΑΥΠΛΙΟΥ'!K17+'Δ. ΠΡΩΤ.ΠΑΤΡΩΝ'!K17+'Δ. ΠΡΩΤ.ΠΕΙΡΑΙΩΣ'!K17+'Δ. ΠΡΩΤ.ΠΥΡΓΟΥ'!K17+'Δ. ΠΡΩΤ.ΡΟΔΟΥ'!K17+'Δ. ΠΡΩΤ.ΣΕΡΡΩΝ'!K17+'Δ. ΠΡΩΤ.ΣΥΡΟΥ'!K17+'Δ. ΠΡΩΤ.ΤΡΙΚΑΛΩΝ'!K17+'Δ. ΠΡΩΤ.ΤΡΙΠΟΛΗΣ'!K17+'Δ. ΠΡΩΤ.ΧΑΛΚΙΔΟΣ'!K17+'Δ. ΠΡΩΤ.ΧΑΝΙΩΝ'!K17</f>
        <v>26417</v>
      </c>
      <c r="L17" s="198">
        <f>'Δ. ΠΡΩΤ.ΑΓΡΙΝΙΟΥ'!L17+'Δ. ΠΡΩΤ.ΑΘΗΝΩΝ'!L17+'Δ. ΠΡΩΤ.ΑΛΕΞΑΝΔΡΟΥΠΟΛΗΣ'!L17+'Δ. ΠΡΩΤ.ΒΕΡΟΙΑΣ'!L17+'Δ. ΠΡΩΤ.ΒΟΛΟΥ'!L17+'Δ. ΠΡΩΤ.ΗΡΑΚΛΕΙΟΥ'!L17+'Δ. ΠΡΩΤ.ΘΕΣΣΑΛΟΝΙΚΗΣ'!L17+'Δ. ΠΡΩΤ.ΙΩΑΝΝΙΝΩΝ'!L17+'Δ. ΠΡΩΤ.ΚΑΒΑΛΑΣ'!L17+'Δ. ΠΡΩΤ.ΚΑΛΑΜΑΤΑΣ'!L17+'Δ. ΠΡΩΤ.ΚΕΡΚΥΡΑΣ'!L17+'Δ. ΠΡΩΤ.ΚΟΖΑΝΗΣ'!L17+'Δ. ΠΡΩΤ.ΚΟΜΟΤΗΝΗΣ'!L17+'Δ. ΠΡΩΤ.ΚΟΡΙΝΘΟΥ'!L17+'Δ. ΠΡΩΤ.ΛΑΜΙΑΣ'!L17+'Δ. ΠΡΩΤ.ΛΑΡΙΣΑΣ'!L17+'Δ. ΠΡΩΤ.ΛΙΒΑΔΕΙΑΣ'!L17+'Δ. ΠΡΩΤ.ΜΕΣΟΛΟΓΓΙΟΥ'!L17+'Δ. ΠΡΩΤ.ΜΥΤΙΛΗΝΗΣ'!L17+'Δ. ΠΡΩΤ.ΝΑΥΠΛΙΟΥ'!L17+'Δ. ΠΡΩΤ.ΠΑΤΡΩΝ'!L17+'Δ. ΠΡΩΤ.ΠΕΙΡΑΙΩΣ'!L17+'Δ. ΠΡΩΤ.ΠΥΡΓΟΥ'!L17+'Δ. ΠΡΩΤ.ΡΟΔΟΥ'!L17+'Δ. ΠΡΩΤ.ΣΕΡΡΩΝ'!L17+'Δ. ΠΡΩΤ.ΣΥΡΟΥ'!L17+'Δ. ΠΡΩΤ.ΤΡΙΚΑΛΩΝ'!L17+'Δ. ΠΡΩΤ.ΤΡΙΠΟΛΗΣ'!L17+'Δ. ΠΡΩΤ.ΧΑΛΚΙΔΟΣ'!L17+'Δ. ΠΡΩΤ.ΧΑΝΙΩΝ'!L17</f>
        <v>12677</v>
      </c>
      <c r="M17" s="198">
        <f>'Δ. ΠΡΩΤ.ΑΓΡΙΝΙΟΥ'!M17+'Δ. ΠΡΩΤ.ΑΘΗΝΩΝ'!M17+'Δ. ΠΡΩΤ.ΑΛΕΞΑΝΔΡΟΥΠΟΛΗΣ'!M17+'Δ. ΠΡΩΤ.ΒΕΡΟΙΑΣ'!M17+'Δ. ΠΡΩΤ.ΒΟΛΟΥ'!M17+'Δ. ΠΡΩΤ.ΗΡΑΚΛΕΙΟΥ'!M17+'Δ. ΠΡΩΤ.ΘΕΣΣΑΛΟΝΙΚΗΣ'!M17+'Δ. ΠΡΩΤ.ΙΩΑΝΝΙΝΩΝ'!M17+'Δ. ΠΡΩΤ.ΚΑΒΑΛΑΣ'!M17+'Δ. ΠΡΩΤ.ΚΑΛΑΜΑΤΑΣ'!M17+'Δ. ΠΡΩΤ.ΚΕΡΚΥΡΑΣ'!M17+'Δ. ΠΡΩΤ.ΚΟΖΑΝΗΣ'!M17+'Δ. ΠΡΩΤ.ΚΟΜΟΤΗΝΗΣ'!M17+'Δ. ΠΡΩΤ.ΚΟΡΙΝΘΟΥ'!M17+'Δ. ΠΡΩΤ.ΛΑΜΙΑΣ'!M17+'Δ. ΠΡΩΤ.ΛΑΡΙΣΑΣ'!M17+'Δ. ΠΡΩΤ.ΛΙΒΑΔΕΙΑΣ'!M17+'Δ. ΠΡΩΤ.ΜΕΣΟΛΟΓΓΙΟΥ'!M17+'Δ. ΠΡΩΤ.ΜΥΤΙΛΗΝΗΣ'!M17+'Δ. ΠΡΩΤ.ΝΑΥΠΛΙΟΥ'!M17+'Δ. ΠΡΩΤ.ΠΑΤΡΩΝ'!M17+'Δ. ΠΡΩΤ.ΠΕΙΡΑΙΩΣ'!M17+'Δ. ΠΡΩΤ.ΠΥΡΓΟΥ'!M17+'Δ. ΠΡΩΤ.ΡΟΔΟΥ'!M17+'Δ. ΠΡΩΤ.ΣΕΡΡΩΝ'!M17+'Δ. ΠΡΩΤ.ΣΥΡΟΥ'!M17+'Δ. ΠΡΩΤ.ΤΡΙΚΑΛΩΝ'!M17+'Δ. ΠΡΩΤ.ΤΡΙΠΟΛΗΣ'!M17+'Δ. ΠΡΩΤ.ΧΑΛΚΙΔΟΣ'!M17+'Δ. ΠΡΩΤ.ΧΑΝΙΩΝ'!M17</f>
        <v>5900</v>
      </c>
      <c r="N17" s="198">
        <f>'Δ. ΠΡΩΤ.ΑΓΡΙΝΙΟΥ'!N17+'Δ. ΠΡΩΤ.ΑΘΗΝΩΝ'!N17+'Δ. ΠΡΩΤ.ΑΛΕΞΑΝΔΡΟΥΠΟΛΗΣ'!N17+'Δ. ΠΡΩΤ.ΒΕΡΟΙΑΣ'!N17+'Δ. ΠΡΩΤ.ΒΟΛΟΥ'!N17+'Δ. ΠΡΩΤ.ΗΡΑΚΛΕΙΟΥ'!N17+'Δ. ΠΡΩΤ.ΘΕΣΣΑΛΟΝΙΚΗΣ'!N17+'Δ. ΠΡΩΤ.ΙΩΑΝΝΙΝΩΝ'!N17+'Δ. ΠΡΩΤ.ΚΑΒΑΛΑΣ'!N17+'Δ. ΠΡΩΤ.ΚΑΛΑΜΑΤΑΣ'!N17+'Δ. ΠΡΩΤ.ΚΕΡΚΥΡΑΣ'!N17+'Δ. ΠΡΩΤ.ΚΟΖΑΝΗΣ'!N17+'Δ. ΠΡΩΤ.ΚΟΜΟΤΗΝΗΣ'!N17+'Δ. ΠΡΩΤ.ΚΟΡΙΝΘΟΥ'!N17+'Δ. ΠΡΩΤ.ΛΑΜΙΑΣ'!N17+'Δ. ΠΡΩΤ.ΛΑΡΙΣΑΣ'!N17+'Δ. ΠΡΩΤ.ΛΙΒΑΔΕΙΑΣ'!N17+'Δ. ΠΡΩΤ.ΜΕΣΟΛΟΓΓΙΟΥ'!N17+'Δ. ΠΡΩΤ.ΜΥΤΙΛΗΝΗΣ'!N17+'Δ. ΠΡΩΤ.ΝΑΥΠΛΙΟΥ'!N17+'Δ. ΠΡΩΤ.ΠΑΤΡΩΝ'!N17+'Δ. ΠΡΩΤ.ΠΕΙΡΑΙΩΣ'!N17+'Δ. ΠΡΩΤ.ΠΥΡΓΟΥ'!N17+'Δ. ΠΡΩΤ.ΡΟΔΟΥ'!N17+'Δ. ΠΡΩΤ.ΣΕΡΡΩΝ'!N17+'Δ. ΠΡΩΤ.ΣΥΡΟΥ'!N17+'Δ. ΠΡΩΤ.ΤΡΙΚΑΛΩΝ'!N17+'Δ. ΠΡΩΤ.ΤΡΙΠΟΛΗΣ'!N17+'Δ. ΠΡΩΤ.ΧΑΛΚΙΔΟΣ'!N17+'Δ. ΠΡΩΤ.ΧΑΝΙΩΝ'!N17</f>
        <v>4319</v>
      </c>
      <c r="O17" s="198">
        <f>'Δ. ΠΡΩΤ.ΑΓΡΙΝΙΟΥ'!O17+'Δ. ΠΡΩΤ.ΑΘΗΝΩΝ'!O17+'Δ. ΠΡΩΤ.ΑΛΕΞΑΝΔΡΟΥΠΟΛΗΣ'!O17+'Δ. ΠΡΩΤ.ΒΕΡΟΙΑΣ'!O17+'Δ. ΠΡΩΤ.ΒΟΛΟΥ'!O17+'Δ. ΠΡΩΤ.ΗΡΑΚΛΕΙΟΥ'!O17+'Δ. ΠΡΩΤ.ΘΕΣΣΑΛΟΝΙΚΗΣ'!O17+'Δ. ΠΡΩΤ.ΙΩΑΝΝΙΝΩΝ'!O17+'Δ. ΠΡΩΤ.ΚΑΒΑΛΑΣ'!O17+'Δ. ΠΡΩΤ.ΚΑΛΑΜΑΤΑΣ'!O17+'Δ. ΠΡΩΤ.ΚΕΡΚΥΡΑΣ'!O17+'Δ. ΠΡΩΤ.ΚΟΖΑΝΗΣ'!O17+'Δ. ΠΡΩΤ.ΚΟΜΟΤΗΝΗΣ'!O17+'Δ. ΠΡΩΤ.ΚΟΡΙΝΘΟΥ'!O17+'Δ. ΠΡΩΤ.ΛΑΜΙΑΣ'!O17+'Δ. ΠΡΩΤ.ΛΑΡΙΣΑΣ'!O17+'Δ. ΠΡΩΤ.ΛΙΒΑΔΕΙΑΣ'!O17+'Δ. ΠΡΩΤ.ΜΕΣΟΛΟΓΓΙΟΥ'!O17+'Δ. ΠΡΩΤ.ΜΥΤΙΛΗΝΗΣ'!O17+'Δ. ΠΡΩΤ.ΝΑΥΠΛΙΟΥ'!O17+'Δ. ΠΡΩΤ.ΠΑΤΡΩΝ'!O17+'Δ. ΠΡΩΤ.ΠΕΙΡΑΙΩΣ'!O17+'Δ. ΠΡΩΤ.ΠΥΡΓΟΥ'!O17+'Δ. ΠΡΩΤ.ΡΟΔΟΥ'!O17+'Δ. ΠΡΩΤ.ΣΕΡΡΩΝ'!O17+'Δ. ΠΡΩΤ.ΣΥΡΟΥ'!O17+'Δ. ΠΡΩΤ.ΤΡΙΚΑΛΩΝ'!O17+'Δ. ΠΡΩΤ.ΤΡΙΠΟΛΗΣ'!O17+'Δ. ΠΡΩΤ.ΧΑΛΚΙΔΟΣ'!O17+'Δ. ΠΡΩΤ.ΧΑΝΙΩΝ'!O17</f>
        <v>1117</v>
      </c>
      <c r="P17" s="198">
        <f>'Δ. ΠΡΩΤ.ΑΓΡΙΝΙΟΥ'!P17+'Δ. ΠΡΩΤ.ΑΘΗΝΩΝ'!P17+'Δ. ΠΡΩΤ.ΑΛΕΞΑΝΔΡΟΥΠΟΛΗΣ'!P17+'Δ. ΠΡΩΤ.ΒΕΡΟΙΑΣ'!P17+'Δ. ΠΡΩΤ.ΒΟΛΟΥ'!P17+'Δ. ΠΡΩΤ.ΗΡΑΚΛΕΙΟΥ'!P17+'Δ. ΠΡΩΤ.ΘΕΣΣΑΛΟΝΙΚΗΣ'!P17+'Δ. ΠΡΩΤ.ΙΩΑΝΝΙΝΩΝ'!P17+'Δ. ΠΡΩΤ.ΚΑΒΑΛΑΣ'!P17+'Δ. ΠΡΩΤ.ΚΑΛΑΜΑΤΑΣ'!P17+'Δ. ΠΡΩΤ.ΚΕΡΚΥΡΑΣ'!P17+'Δ. ΠΡΩΤ.ΚΟΖΑΝΗΣ'!P17+'Δ. ΠΡΩΤ.ΚΟΜΟΤΗΝΗΣ'!P17+'Δ. ΠΡΩΤ.ΚΟΡΙΝΘΟΥ'!P17+'Δ. ΠΡΩΤ.ΛΑΜΙΑΣ'!P17+'Δ. ΠΡΩΤ.ΛΑΡΙΣΑΣ'!P17+'Δ. ΠΡΩΤ.ΛΙΒΑΔΕΙΑΣ'!P17+'Δ. ΠΡΩΤ.ΜΕΣΟΛΟΓΓΙΟΥ'!P17+'Δ. ΠΡΩΤ.ΜΥΤΙΛΗΝΗΣ'!P17+'Δ. ΠΡΩΤ.ΝΑΥΠΛΙΟΥ'!P17+'Δ. ΠΡΩΤ.ΠΑΤΡΩΝ'!P17+'Δ. ΠΡΩΤ.ΠΕΙΡΑΙΩΣ'!P17+'Δ. ΠΡΩΤ.ΠΥΡΓΟΥ'!P17+'Δ. ΠΡΩΤ.ΡΟΔΟΥ'!P17+'Δ. ΠΡΩΤ.ΣΕΡΡΩΝ'!P17+'Δ. ΠΡΩΤ.ΣΥΡΟΥ'!P17+'Δ. ΠΡΩΤ.ΤΡΙΚΑΛΩΝ'!P17+'Δ. ΠΡΩΤ.ΤΡΙΠΟΛΗΣ'!P17+'Δ. ΠΡΩΤ.ΧΑΛΚΙΔΟΣ'!P17+'Δ. ΠΡΩΤ.ΧΑΝΙΩΝ'!P17</f>
        <v>24013</v>
      </c>
    </row>
    <row r="18" spans="1:18" ht="31.5" customHeight="1" x14ac:dyDescent="0.25">
      <c r="A18" s="266" t="s">
        <v>172</v>
      </c>
      <c r="B18" s="267"/>
      <c r="C18" s="268"/>
      <c r="D18" s="268"/>
      <c r="E18" s="267"/>
      <c r="F18" s="267"/>
      <c r="G18" s="267"/>
      <c r="H18" s="267"/>
      <c r="I18" s="267"/>
      <c r="J18" s="267"/>
      <c r="K18" s="267"/>
      <c r="L18" s="267"/>
      <c r="M18" s="267"/>
      <c r="N18" s="267"/>
      <c r="O18" s="267"/>
      <c r="P18" s="268"/>
    </row>
    <row r="19" spans="1:18" ht="36.75" customHeight="1" x14ac:dyDescent="0.2">
      <c r="A19" s="2"/>
      <c r="B19" s="244" t="s">
        <v>19</v>
      </c>
      <c r="C19" s="245"/>
      <c r="D19" s="245"/>
      <c r="E19" s="245"/>
      <c r="F19" s="245"/>
      <c r="G19" s="246" t="s">
        <v>20</v>
      </c>
      <c r="H19" s="246"/>
      <c r="I19" s="246"/>
      <c r="J19" s="246"/>
      <c r="K19" s="246"/>
      <c r="L19" s="247" t="s">
        <v>21</v>
      </c>
      <c r="M19" s="247"/>
      <c r="N19" s="247"/>
      <c r="O19" s="247"/>
      <c r="P19" s="247"/>
    </row>
    <row r="20" spans="1:18" ht="18.95" customHeight="1" x14ac:dyDescent="0.2">
      <c r="A20" s="9" t="s">
        <v>3</v>
      </c>
      <c r="B20" s="227" t="s">
        <v>175</v>
      </c>
      <c r="C20" s="118">
        <v>2021</v>
      </c>
      <c r="D20" s="118">
        <v>2022</v>
      </c>
      <c r="E20" s="118">
        <v>2023</v>
      </c>
      <c r="F20" s="136" t="s">
        <v>7</v>
      </c>
      <c r="G20" s="227" t="s">
        <v>175</v>
      </c>
      <c r="H20" s="118">
        <v>2021</v>
      </c>
      <c r="I20" s="118">
        <v>2022</v>
      </c>
      <c r="J20" s="118">
        <v>2023</v>
      </c>
      <c r="K20" s="136" t="s">
        <v>7</v>
      </c>
      <c r="L20" s="227" t="s">
        <v>175</v>
      </c>
      <c r="M20" s="118">
        <v>2021</v>
      </c>
      <c r="N20" s="118">
        <v>2022</v>
      </c>
      <c r="O20" s="118">
        <v>2023</v>
      </c>
      <c r="P20" s="136" t="s">
        <v>7</v>
      </c>
    </row>
    <row r="21" spans="1:18" ht="20.100000000000001" customHeight="1" x14ac:dyDescent="0.2">
      <c r="A21" s="12" t="s">
        <v>15</v>
      </c>
      <c r="B21" s="75">
        <f>'Δ. ΠΡΩΤ.ΑΓΡΙΝΙΟΥ'!B21+'Δ. ΠΡΩΤ.ΑΘΗΝΩΝ'!B21+'Δ. ΠΡΩΤ.ΑΛΕΞΑΝΔΡΟΥΠΟΛΗΣ'!B21+'Δ. ΠΡΩΤ.ΒΕΡΟΙΑΣ'!B21+'Δ. ΠΡΩΤ.ΒΟΛΟΥ'!B21+'Δ. ΠΡΩΤ.ΗΡΑΚΛΕΙΟΥ'!B21+'Δ. ΠΡΩΤ.ΘΕΣΣΑΛΟΝΙΚΗΣ'!B21+'Δ. ΠΡΩΤ.ΙΩΑΝΝΙΝΩΝ'!B21+'Δ. ΠΡΩΤ.ΚΑΒΑΛΑΣ'!B21+'Δ. ΠΡΩΤ.ΚΑΛΑΜΑΤΑΣ'!B21+'Δ. ΠΡΩΤ.ΚΕΡΚΥΡΑΣ'!B21+'Δ. ΠΡΩΤ.ΚΟΖΑΝΗΣ'!B21+'Δ. ΠΡΩΤ.ΚΟΜΟΤΗΝΗΣ'!B21+'Δ. ΠΡΩΤ.ΚΟΡΙΝΘΟΥ'!B21+'Δ. ΠΡΩΤ.ΛΑΜΙΑΣ'!B21+'Δ. ΠΡΩΤ.ΛΑΡΙΣΑΣ'!B21+'Δ. ΠΡΩΤ.ΛΙΒΑΔΕΙΑΣ'!B21+'Δ. ΠΡΩΤ.ΜΕΣΟΛΟΓΓΙΟΥ'!B21+'Δ. ΠΡΩΤ.ΜΥΤΙΛΗΝΗΣ'!B21+'Δ. ΠΡΩΤ.ΝΑΥΠΛΙΟΥ'!B21+'Δ. ΠΡΩΤ.ΠΑΤΡΩΝ'!B21+'Δ. ΠΡΩΤ.ΠΕΙΡΑΙΩΣ'!B21+'Δ. ΠΡΩΤ.ΠΥΡΓΟΥ'!B21+'Δ. ΠΡΩΤ.ΡΟΔΟΥ'!B21+'Δ. ΠΡΩΤ.ΣΕΡΡΩΝ'!B21+'Δ. ΠΡΩΤ.ΣΥΡΟΥ'!B21+'Δ. ΠΡΩΤ.ΤΡΙΚΑΛΩΝ'!B21+'Δ. ΠΡΩΤ.ΤΡΙΠΟΛΗΣ'!B21+'Δ. ΠΡΩΤ.ΧΑΛΚΙΔΟΣ'!B21+'Δ. ΠΡΩΤ.ΧΑΝΙΩΝ'!B21</f>
        <v>1206</v>
      </c>
      <c r="C21" s="188">
        <f>'Δ. ΠΡΩΤ.ΑΓΡΙΝΙΟΥ'!C21+'Δ. ΠΡΩΤ.ΑΘΗΝΩΝ'!C21+'Δ. ΠΡΩΤ.ΑΛΕΞΑΝΔΡΟΥΠΟΛΗΣ'!C21+'Δ. ΠΡΩΤ.ΒΕΡΟΙΑΣ'!C21+'Δ. ΠΡΩΤ.ΒΟΛΟΥ'!C21+'Δ. ΠΡΩΤ.ΗΡΑΚΛΕΙΟΥ'!C21+'Δ. ΠΡΩΤ.ΘΕΣΣΑΛΟΝΙΚΗΣ'!C21+'Δ. ΠΡΩΤ.ΙΩΑΝΝΙΝΩΝ'!C21+'Δ. ΠΡΩΤ.ΚΑΒΑΛΑΣ'!C21+'Δ. ΠΡΩΤ.ΚΑΛΑΜΑΤΑΣ'!C21+'Δ. ΠΡΩΤ.ΚΕΡΚΥΡΑΣ'!C21+'Δ. ΠΡΩΤ.ΚΟΖΑΝΗΣ'!C21+'Δ. ΠΡΩΤ.ΚΟΜΟΤΗΝΗΣ'!C21+'Δ. ΠΡΩΤ.ΚΟΡΙΝΘΟΥ'!C21+'Δ. ΠΡΩΤ.ΛΑΜΙΑΣ'!C21+'Δ. ΠΡΩΤ.ΛΑΡΙΣΑΣ'!C21+'Δ. ΠΡΩΤ.ΛΙΒΑΔΕΙΑΣ'!C21+'Δ. ΠΡΩΤ.ΜΕΣΟΛΟΓΓΙΟΥ'!C21+'Δ. ΠΡΩΤ.ΜΥΤΙΛΗΝΗΣ'!C21+'Δ. ΠΡΩΤ.ΝΑΥΠΛΙΟΥ'!C21+'Δ. ΠΡΩΤ.ΠΑΤΡΩΝ'!C21+'Δ. ΠΡΩΤ.ΠΕΙΡΑΙΩΣ'!C21+'Δ. ΠΡΩΤ.ΠΥΡΓΟΥ'!C21+'Δ. ΠΡΩΤ.ΡΟΔΟΥ'!C21+'Δ. ΠΡΩΤ.ΣΕΡΡΩΝ'!C21+'Δ. ΠΡΩΤ.ΣΥΡΟΥ'!C21+'Δ. ΠΡΩΤ.ΤΡΙΚΑΛΩΝ'!C21+'Δ. ΠΡΩΤ.ΤΡΙΠΟΛΗΣ'!C21+'Δ. ΠΡΩΤ.ΧΑΛΚΙΔΟΣ'!C21+'Δ. ΠΡΩΤ.ΧΑΝΙΩΝ'!C21</f>
        <v>447</v>
      </c>
      <c r="D21" s="188">
        <f>'Δ. ΠΡΩΤ.ΑΓΡΙΝΙΟΥ'!D21+'Δ. ΠΡΩΤ.ΑΘΗΝΩΝ'!D21+'Δ. ΠΡΩΤ.ΑΛΕΞΑΝΔΡΟΥΠΟΛΗΣ'!D21+'Δ. ΠΡΩΤ.ΒΕΡΟΙΑΣ'!D21+'Δ. ΠΡΩΤ.ΒΟΛΟΥ'!D21+'Δ. ΠΡΩΤ.ΗΡΑΚΛΕΙΟΥ'!D21+'Δ. ΠΡΩΤ.ΘΕΣΣΑΛΟΝΙΚΗΣ'!D21+'Δ. ΠΡΩΤ.ΙΩΑΝΝΙΝΩΝ'!D21+'Δ. ΠΡΩΤ.ΚΑΒΑΛΑΣ'!D21+'Δ. ΠΡΩΤ.ΚΑΛΑΜΑΤΑΣ'!D21+'Δ. ΠΡΩΤ.ΚΕΡΚΥΡΑΣ'!D21+'Δ. ΠΡΩΤ.ΚΟΖΑΝΗΣ'!D21+'Δ. ΠΡΩΤ.ΚΟΜΟΤΗΝΗΣ'!D21+'Δ. ΠΡΩΤ.ΚΟΡΙΝΘΟΥ'!D21+'Δ. ΠΡΩΤ.ΛΑΜΙΑΣ'!D21+'Δ. ΠΡΩΤ.ΛΑΡΙΣΑΣ'!D21+'Δ. ΠΡΩΤ.ΛΙΒΑΔΕΙΑΣ'!D21+'Δ. ΠΡΩΤ.ΜΕΣΟΛΟΓΓΙΟΥ'!D21+'Δ. ΠΡΩΤ.ΜΥΤΙΛΗΝΗΣ'!D21+'Δ. ΠΡΩΤ.ΝΑΥΠΛΙΟΥ'!D21+'Δ. ΠΡΩΤ.ΠΑΤΡΩΝ'!D21+'Δ. ΠΡΩΤ.ΠΕΙΡΑΙΩΣ'!D21+'Δ. ΠΡΩΤ.ΠΥΡΓΟΥ'!D21+'Δ. ΠΡΩΤ.ΡΟΔΟΥ'!D21+'Δ. ΠΡΩΤ.ΣΕΡΡΩΝ'!D21+'Δ. ΠΡΩΤ.ΣΥΡΟΥ'!D21+'Δ. ΠΡΩΤ.ΤΡΙΚΑΛΩΝ'!D21+'Δ. ΠΡΩΤ.ΤΡΙΠΟΛΗΣ'!D21+'Δ. ΠΡΩΤ.ΧΑΛΚΙΔΟΣ'!D21+'Δ. ΠΡΩΤ.ΧΑΝΙΩΝ'!D21</f>
        <v>447</v>
      </c>
      <c r="E21" s="188">
        <f>'Δ. ΠΡΩΤ.ΑΓΡΙΝΙΟΥ'!E21+'Δ. ΠΡΩΤ.ΑΘΗΝΩΝ'!E21+'Δ. ΠΡΩΤ.ΑΛΕΞΑΝΔΡΟΥΠΟΛΗΣ'!E21+'Δ. ΠΡΩΤ.ΒΕΡΟΙΑΣ'!E21+'Δ. ΠΡΩΤ.ΒΟΛΟΥ'!E21+'Δ. ΠΡΩΤ.ΗΡΑΚΛΕΙΟΥ'!E21+'Δ. ΠΡΩΤ.ΘΕΣΣΑΛΟΝΙΚΗΣ'!E21+'Δ. ΠΡΩΤ.ΙΩΑΝΝΙΝΩΝ'!E21+'Δ. ΠΡΩΤ.ΚΑΒΑΛΑΣ'!E21+'Δ. ΠΡΩΤ.ΚΑΛΑΜΑΤΑΣ'!E21+'Δ. ΠΡΩΤ.ΚΕΡΚΥΡΑΣ'!E21+'Δ. ΠΡΩΤ.ΚΟΖΑΝΗΣ'!E21+'Δ. ΠΡΩΤ.ΚΟΜΟΤΗΝΗΣ'!E21+'Δ. ΠΡΩΤ.ΚΟΡΙΝΘΟΥ'!E21+'Δ. ΠΡΩΤ.ΛΑΜΙΑΣ'!E21+'Δ. ΠΡΩΤ.ΛΑΡΙΣΑΣ'!E21+'Δ. ΠΡΩΤ.ΛΙΒΑΔΕΙΑΣ'!E21+'Δ. ΠΡΩΤ.ΜΕΣΟΛΟΓΓΙΟΥ'!E21+'Δ. ΠΡΩΤ.ΜΥΤΙΛΗΝΗΣ'!E21+'Δ. ΠΡΩΤ.ΝΑΥΠΛΙΟΥ'!E21+'Δ. ΠΡΩΤ.ΠΑΤΡΩΝ'!E21+'Δ. ΠΡΩΤ.ΠΕΙΡΑΙΩΣ'!E21+'Δ. ΠΡΩΤ.ΠΥΡΓΟΥ'!E21+'Δ. ΠΡΩΤ.ΡΟΔΟΥ'!E21+'Δ. ΠΡΩΤ.ΣΕΡΡΩΝ'!E21+'Δ. ΠΡΩΤ.ΣΥΡΟΥ'!E21+'Δ. ΠΡΩΤ.ΤΡΙΚΑΛΩΝ'!E21+'Δ. ΠΡΩΤ.ΤΡΙΠΟΛΗΣ'!E21+'Δ. ΠΡΩΤ.ΧΑΛΚΙΔΟΣ'!E21+'Δ. ΠΡΩΤ.ΧΑΝΙΩΝ'!E21</f>
        <v>1752</v>
      </c>
      <c r="F21" s="188">
        <f>'Δ. ΠΡΩΤ.ΑΓΡΙΝΙΟΥ'!F21+'Δ. ΠΡΩΤ.ΑΘΗΝΩΝ'!F21+'Δ. ΠΡΩΤ.ΑΛΕΞΑΝΔΡΟΥΠΟΛΗΣ'!F21+'Δ. ΠΡΩΤ.ΒΕΡΟΙΑΣ'!F21+'Δ. ΠΡΩΤ.ΒΟΛΟΥ'!F21+'Δ. ΠΡΩΤ.ΗΡΑΚΛΕΙΟΥ'!F21+'Δ. ΠΡΩΤ.ΘΕΣΣΑΛΟΝΙΚΗΣ'!F21+'Δ. ΠΡΩΤ.ΙΩΑΝΝΙΝΩΝ'!F21+'Δ. ΠΡΩΤ.ΚΑΒΑΛΑΣ'!F21+'Δ. ΠΡΩΤ.ΚΑΛΑΜΑΤΑΣ'!F21+'Δ. ΠΡΩΤ.ΚΕΡΚΥΡΑΣ'!F21+'Δ. ΠΡΩΤ.ΚΟΖΑΝΗΣ'!F21+'Δ. ΠΡΩΤ.ΚΟΜΟΤΗΝΗΣ'!F21+'Δ. ΠΡΩΤ.ΚΟΡΙΝΘΟΥ'!F21+'Δ. ΠΡΩΤ.ΛΑΜΙΑΣ'!F21+'Δ. ΠΡΩΤ.ΛΑΡΙΣΑΣ'!F21+'Δ. ΠΡΩΤ.ΛΙΒΑΔΕΙΑΣ'!F21+'Δ. ΠΡΩΤ.ΜΕΣΟΛΟΓΓΙΟΥ'!F21+'Δ. ΠΡΩΤ.ΜΥΤΙΛΗΝΗΣ'!F21+'Δ. ΠΡΩΤ.ΝΑΥΠΛΙΟΥ'!F21+'Δ. ΠΡΩΤ.ΠΑΤΡΩΝ'!F21+'Δ. ΠΡΩΤ.ΠΕΙΡΑΙΩΣ'!F21+'Δ. ΠΡΩΤ.ΠΥΡΓΟΥ'!F21+'Δ. ΠΡΩΤ.ΡΟΔΟΥ'!F21+'Δ. ΠΡΩΤ.ΣΕΡΡΩΝ'!F21+'Δ. ΠΡΩΤ.ΣΥΡΟΥ'!F21+'Δ. ΠΡΩΤ.ΤΡΙΚΑΛΩΝ'!F21+'Δ. ΠΡΩΤ.ΤΡΙΠΟΛΗΣ'!F21+'Δ. ΠΡΩΤ.ΧΑΛΚΙΔΟΣ'!F21+'Δ. ΠΡΩΤ.ΧΑΝΙΩΝ'!F21</f>
        <v>3852</v>
      </c>
      <c r="G21" s="188">
        <f>'Δ. ΠΡΩΤ.ΑΓΡΙΝΙΟΥ'!G21+'Δ. ΠΡΩΤ.ΑΘΗΝΩΝ'!G21+'Δ. ΠΡΩΤ.ΑΛΕΞΑΝΔΡΟΥΠΟΛΗΣ'!G21+'Δ. ΠΡΩΤ.ΒΕΡΟΙΑΣ'!G21+'Δ. ΠΡΩΤ.ΒΟΛΟΥ'!G21+'Δ. ΠΡΩΤ.ΗΡΑΚΛΕΙΟΥ'!G21+'Δ. ΠΡΩΤ.ΘΕΣΣΑΛΟΝΙΚΗΣ'!G21+'Δ. ΠΡΩΤ.ΙΩΑΝΝΙΝΩΝ'!G21+'Δ. ΠΡΩΤ.ΚΑΒΑΛΑΣ'!G21+'Δ. ΠΡΩΤ.ΚΑΛΑΜΑΤΑΣ'!G21+'Δ. ΠΡΩΤ.ΚΕΡΚΥΡΑΣ'!G21+'Δ. ΠΡΩΤ.ΚΟΖΑΝΗΣ'!G21+'Δ. ΠΡΩΤ.ΚΟΜΟΤΗΝΗΣ'!G21+'Δ. ΠΡΩΤ.ΚΟΡΙΝΘΟΥ'!G21+'Δ. ΠΡΩΤ.ΛΑΜΙΑΣ'!G21+'Δ. ΠΡΩΤ.ΛΑΡΙΣΑΣ'!G21+'Δ. ΠΡΩΤ.ΛΙΒΑΔΕΙΑΣ'!G21+'Δ. ΠΡΩΤ.ΜΕΣΟΛΟΓΓΙΟΥ'!G21+'Δ. ΠΡΩΤ.ΜΥΤΙΛΗΝΗΣ'!G21+'Δ. ΠΡΩΤ.ΝΑΥΠΛΙΟΥ'!G21+'Δ. ΠΡΩΤ.ΠΑΤΡΩΝ'!G21+'Δ. ΠΡΩΤ.ΠΕΙΡΑΙΩΣ'!G21+'Δ. ΠΡΩΤ.ΠΥΡΓΟΥ'!G21+'Δ. ΠΡΩΤ.ΡΟΔΟΥ'!G21+'Δ. ΠΡΩΤ.ΣΕΡΡΩΝ'!G21+'Δ. ΠΡΩΤ.ΣΥΡΟΥ'!G21+'Δ. ΠΡΩΤ.ΤΡΙΚΑΛΩΝ'!G21+'Δ. ΠΡΩΤ.ΤΡΙΠΟΛΗΣ'!G21+'Δ. ΠΡΩΤ.ΧΑΛΚΙΔΟΣ'!G21+'Δ. ΠΡΩΤ.ΧΑΝΙΩΝ'!G21</f>
        <v>725</v>
      </c>
      <c r="H21" s="188">
        <f>'Δ. ΠΡΩΤ.ΑΓΡΙΝΙΟΥ'!H21+'Δ. ΠΡΩΤ.ΑΘΗΝΩΝ'!H21+'Δ. ΠΡΩΤ.ΑΛΕΞΑΝΔΡΟΥΠΟΛΗΣ'!H21+'Δ. ΠΡΩΤ.ΒΕΡΟΙΑΣ'!H21+'Δ. ΠΡΩΤ.ΒΟΛΟΥ'!H21+'Δ. ΠΡΩΤ.ΗΡΑΚΛΕΙΟΥ'!H21+'Δ. ΠΡΩΤ.ΘΕΣΣΑΛΟΝΙΚΗΣ'!H21+'Δ. ΠΡΩΤ.ΙΩΑΝΝΙΝΩΝ'!H21+'Δ. ΠΡΩΤ.ΚΑΒΑΛΑΣ'!H21+'Δ. ΠΡΩΤ.ΚΑΛΑΜΑΤΑΣ'!H21+'Δ. ΠΡΩΤ.ΚΕΡΚΥΡΑΣ'!H21+'Δ. ΠΡΩΤ.ΚΟΖΑΝΗΣ'!H21+'Δ. ΠΡΩΤ.ΚΟΜΟΤΗΝΗΣ'!H21+'Δ. ΠΡΩΤ.ΚΟΡΙΝΘΟΥ'!H21+'Δ. ΠΡΩΤ.ΛΑΜΙΑΣ'!H21+'Δ. ΠΡΩΤ.ΛΑΡΙΣΑΣ'!H21+'Δ. ΠΡΩΤ.ΛΙΒΑΔΕΙΑΣ'!H21+'Δ. ΠΡΩΤ.ΜΕΣΟΛΟΓΓΙΟΥ'!H21+'Δ. ΠΡΩΤ.ΜΥΤΙΛΗΝΗΣ'!H21+'Δ. ΠΡΩΤ.ΝΑΥΠΛΙΟΥ'!H21+'Δ. ΠΡΩΤ.ΠΑΤΡΩΝ'!H21+'Δ. ΠΡΩΤ.ΠΕΙΡΑΙΩΣ'!H21+'Δ. ΠΡΩΤ.ΠΥΡΓΟΥ'!H21+'Δ. ΠΡΩΤ.ΡΟΔΟΥ'!H21+'Δ. ΠΡΩΤ.ΣΕΡΡΩΝ'!H21+'Δ. ΠΡΩΤ.ΣΥΡΟΥ'!H21+'Δ. ΠΡΩΤ.ΤΡΙΚΑΛΩΝ'!H21+'Δ. ΠΡΩΤ.ΤΡΙΠΟΛΗΣ'!H21+'Δ. ΠΡΩΤ.ΧΑΛΚΙΔΟΣ'!H21+'Δ. ΠΡΩΤ.ΧΑΝΙΩΝ'!H21</f>
        <v>875</v>
      </c>
      <c r="I21" s="188">
        <f>'Δ. ΠΡΩΤ.ΑΓΡΙΝΙΟΥ'!I21+'Δ. ΠΡΩΤ.ΑΘΗΝΩΝ'!I21+'Δ. ΠΡΩΤ.ΑΛΕΞΑΝΔΡΟΥΠΟΛΗΣ'!I21+'Δ. ΠΡΩΤ.ΒΕΡΟΙΑΣ'!I21+'Δ. ΠΡΩΤ.ΒΟΛΟΥ'!I21+'Δ. ΠΡΩΤ.ΗΡΑΚΛΕΙΟΥ'!I21+'Δ. ΠΡΩΤ.ΘΕΣΣΑΛΟΝΙΚΗΣ'!I21+'Δ. ΠΡΩΤ.ΙΩΑΝΝΙΝΩΝ'!I21+'Δ. ΠΡΩΤ.ΚΑΒΑΛΑΣ'!I21+'Δ. ΠΡΩΤ.ΚΑΛΑΜΑΤΑΣ'!I21+'Δ. ΠΡΩΤ.ΚΕΡΚΥΡΑΣ'!I21+'Δ. ΠΡΩΤ.ΚΟΖΑΝΗΣ'!I21+'Δ. ΠΡΩΤ.ΚΟΜΟΤΗΝΗΣ'!I21+'Δ. ΠΡΩΤ.ΚΟΡΙΝΘΟΥ'!I21+'Δ. ΠΡΩΤ.ΛΑΜΙΑΣ'!I21+'Δ. ΠΡΩΤ.ΛΑΡΙΣΑΣ'!I21+'Δ. ΠΡΩΤ.ΛΙΒΑΔΕΙΑΣ'!I21+'Δ. ΠΡΩΤ.ΜΕΣΟΛΟΓΓΙΟΥ'!I21+'Δ. ΠΡΩΤ.ΜΥΤΙΛΗΝΗΣ'!I21+'Δ. ΠΡΩΤ.ΝΑΥΠΛΙΟΥ'!I21+'Δ. ΠΡΩΤ.ΠΑΤΡΩΝ'!I21+'Δ. ΠΡΩΤ.ΠΕΙΡΑΙΩΣ'!I21+'Δ. ΠΡΩΤ.ΠΥΡΓΟΥ'!I21+'Δ. ΠΡΩΤ.ΡΟΔΟΥ'!I21+'Δ. ΠΡΩΤ.ΣΕΡΡΩΝ'!I21+'Δ. ΠΡΩΤ.ΣΥΡΟΥ'!I21+'Δ. ΠΡΩΤ.ΤΡΙΚΑΛΩΝ'!I21+'Δ. ΠΡΩΤ.ΤΡΙΠΟΛΗΣ'!I21+'Δ. ΠΡΩΤ.ΧΑΛΚΙΔΟΣ'!I21+'Δ. ΠΡΩΤ.ΧΑΝΙΩΝ'!I21</f>
        <v>1795</v>
      </c>
      <c r="J21" s="188">
        <f>'Δ. ΠΡΩΤ.ΑΓΡΙΝΙΟΥ'!J21+'Δ. ΠΡΩΤ.ΑΘΗΝΩΝ'!J21+'Δ. ΠΡΩΤ.ΑΛΕΞΑΝΔΡΟΥΠΟΛΗΣ'!J21+'Δ. ΠΡΩΤ.ΒΕΡΟΙΑΣ'!J21+'Δ. ΠΡΩΤ.ΒΟΛΟΥ'!J21+'Δ. ΠΡΩΤ.ΗΡΑΚΛΕΙΟΥ'!J21+'Δ. ΠΡΩΤ.ΘΕΣΣΑΛΟΝΙΚΗΣ'!J21+'Δ. ΠΡΩΤ.ΙΩΑΝΝΙΝΩΝ'!J21+'Δ. ΠΡΩΤ.ΚΑΒΑΛΑΣ'!J21+'Δ. ΠΡΩΤ.ΚΑΛΑΜΑΤΑΣ'!J21+'Δ. ΠΡΩΤ.ΚΕΡΚΥΡΑΣ'!J21+'Δ. ΠΡΩΤ.ΚΟΖΑΝΗΣ'!J21+'Δ. ΠΡΩΤ.ΚΟΜΟΤΗΝΗΣ'!J21+'Δ. ΠΡΩΤ.ΚΟΡΙΝΘΟΥ'!J21+'Δ. ΠΡΩΤ.ΛΑΜΙΑΣ'!J21+'Δ. ΠΡΩΤ.ΛΑΡΙΣΑΣ'!J21+'Δ. ΠΡΩΤ.ΛΙΒΑΔΕΙΑΣ'!J21+'Δ. ΠΡΩΤ.ΜΕΣΟΛΟΓΓΙΟΥ'!J21+'Δ. ΠΡΩΤ.ΜΥΤΙΛΗΝΗΣ'!J21+'Δ. ΠΡΩΤ.ΝΑΥΠΛΙΟΥ'!J21+'Δ. ΠΡΩΤ.ΠΑΤΡΩΝ'!J21+'Δ. ΠΡΩΤ.ΠΕΙΡΑΙΩΣ'!J21+'Δ. ΠΡΩΤ.ΠΥΡΓΟΥ'!J21+'Δ. ΠΡΩΤ.ΡΟΔΟΥ'!J21+'Δ. ΠΡΩΤ.ΣΕΡΡΩΝ'!J21+'Δ. ΠΡΩΤ.ΣΥΡΟΥ'!J21+'Δ. ΠΡΩΤ.ΤΡΙΚΑΛΩΝ'!J21+'Δ. ΠΡΩΤ.ΤΡΙΠΟΛΗΣ'!J21+'Δ. ΠΡΩΤ.ΧΑΛΚΙΔΟΣ'!J21+'Δ. ΠΡΩΤ.ΧΑΝΙΩΝ'!J21</f>
        <v>665</v>
      </c>
      <c r="K21" s="188">
        <f>'Δ. ΠΡΩΤ.ΑΓΡΙΝΙΟΥ'!K21+'Δ. ΠΡΩΤ.ΑΘΗΝΩΝ'!K21+'Δ. ΠΡΩΤ.ΑΛΕΞΑΝΔΡΟΥΠΟΛΗΣ'!K21+'Δ. ΠΡΩΤ.ΒΕΡΟΙΑΣ'!K21+'Δ. ΠΡΩΤ.ΒΟΛΟΥ'!K21+'Δ. ΠΡΩΤ.ΗΡΑΚΛΕΙΟΥ'!K21+'Δ. ΠΡΩΤ.ΘΕΣΣΑΛΟΝΙΚΗΣ'!K21+'Δ. ΠΡΩΤ.ΙΩΑΝΝΙΝΩΝ'!K21+'Δ. ΠΡΩΤ.ΚΑΒΑΛΑΣ'!K21+'Δ. ΠΡΩΤ.ΚΑΛΑΜΑΤΑΣ'!K21+'Δ. ΠΡΩΤ.ΚΕΡΚΥΡΑΣ'!K21+'Δ. ΠΡΩΤ.ΚΟΖΑΝΗΣ'!K21+'Δ. ΠΡΩΤ.ΚΟΜΟΤΗΝΗΣ'!K21+'Δ. ΠΡΩΤ.ΚΟΡΙΝΘΟΥ'!K21+'Δ. ΠΡΩΤ.ΛΑΜΙΑΣ'!K21+'Δ. ΠΡΩΤ.ΛΑΡΙΣΑΣ'!K21+'Δ. ΠΡΩΤ.ΛΙΒΑΔΕΙΑΣ'!K21+'Δ. ΠΡΩΤ.ΜΕΣΟΛΟΓΓΙΟΥ'!K21+'Δ. ΠΡΩΤ.ΜΥΤΙΛΗΝΗΣ'!K21+'Δ. ΠΡΩΤ.ΝΑΥΠΛΙΟΥ'!K21+'Δ. ΠΡΩΤ.ΠΑΤΡΩΝ'!K21+'Δ. ΠΡΩΤ.ΠΕΙΡΑΙΩΣ'!K21+'Δ. ΠΡΩΤ.ΠΥΡΓΟΥ'!K21+'Δ. ΠΡΩΤ.ΡΟΔΟΥ'!K21+'Δ. ΠΡΩΤ.ΣΕΡΡΩΝ'!K21+'Δ. ΠΡΩΤ.ΣΥΡΟΥ'!K21+'Δ. ΠΡΩΤ.ΤΡΙΚΑΛΩΝ'!K21+'Δ. ΠΡΩΤ.ΤΡΙΠΟΛΗΣ'!K21+'Δ. ΠΡΩΤ.ΧΑΛΚΙΔΟΣ'!K21+'Δ. ΠΡΩΤ.ΧΑΝΙΩΝ'!K21</f>
        <v>4060</v>
      </c>
      <c r="L21" s="188">
        <f>'Δ. ΠΡΩΤ.ΑΓΡΙΝΙΟΥ'!L21+'Δ. ΠΡΩΤ.ΑΘΗΝΩΝ'!L21+'Δ. ΠΡΩΤ.ΑΛΕΞΑΝΔΡΟΥΠΟΛΗΣ'!L21+'Δ. ΠΡΩΤ.ΒΕΡΟΙΑΣ'!L21+'Δ. ΠΡΩΤ.ΒΟΛΟΥ'!L21+'Δ. ΠΡΩΤ.ΗΡΑΚΛΕΙΟΥ'!L21+'Δ. ΠΡΩΤ.ΘΕΣΣΑΛΟΝΙΚΗΣ'!L21+'Δ. ΠΡΩΤ.ΙΩΑΝΝΙΝΩΝ'!L21+'Δ. ΠΡΩΤ.ΚΑΒΑΛΑΣ'!L21+'Δ. ΠΡΩΤ.ΚΑΛΑΜΑΤΑΣ'!L21+'Δ. ΠΡΩΤ.ΚΕΡΚΥΡΑΣ'!L21+'Δ. ΠΡΩΤ.ΚΟΖΑΝΗΣ'!L21+'Δ. ΠΡΩΤ.ΚΟΜΟΤΗΝΗΣ'!L21+'Δ. ΠΡΩΤ.ΚΟΡΙΝΘΟΥ'!L21+'Δ. ΠΡΩΤ.ΛΑΜΙΑΣ'!L21+'Δ. ΠΡΩΤ.ΛΑΡΙΣΑΣ'!L21+'Δ. ΠΡΩΤ.ΛΙΒΑΔΕΙΑΣ'!L21+'Δ. ΠΡΩΤ.ΜΕΣΟΛΟΓΓΙΟΥ'!L21+'Δ. ΠΡΩΤ.ΜΥΤΙΛΗΝΗΣ'!L21+'Δ. ΠΡΩΤ.ΝΑΥΠΛΙΟΥ'!L21+'Δ. ΠΡΩΤ.ΠΑΤΡΩΝ'!L21+'Δ. ΠΡΩΤ.ΠΕΙΡΑΙΩΣ'!L21+'Δ. ΠΡΩΤ.ΠΥΡΓΟΥ'!L21+'Δ. ΠΡΩΤ.ΡΟΔΟΥ'!L21+'Δ. ΠΡΩΤ.ΣΕΡΡΩΝ'!L21+'Δ. ΠΡΩΤ.ΣΥΡΟΥ'!L21+'Δ. ΠΡΩΤ.ΤΡΙΚΑΛΩΝ'!L21+'Δ. ΠΡΩΤ.ΤΡΙΠΟΛΗΣ'!L21+'Δ. ΠΡΩΤ.ΧΑΛΚΙΔΟΣ'!L21+'Δ. ΠΡΩΤ.ΧΑΝΙΩΝ'!L21</f>
        <v>1205</v>
      </c>
      <c r="M21" s="188">
        <f>'Δ. ΠΡΩΤ.ΑΓΡΙΝΙΟΥ'!M21+'Δ. ΠΡΩΤ.ΑΘΗΝΩΝ'!M21+'Δ. ΠΡΩΤ.ΑΛΕΞΑΝΔΡΟΥΠΟΛΗΣ'!M21+'Δ. ΠΡΩΤ.ΒΕΡΟΙΑΣ'!M21+'Δ. ΠΡΩΤ.ΒΟΛΟΥ'!M21+'Δ. ΠΡΩΤ.ΗΡΑΚΛΕΙΟΥ'!M21+'Δ. ΠΡΩΤ.ΘΕΣΣΑΛΟΝΙΚΗΣ'!M21+'Δ. ΠΡΩΤ.ΙΩΑΝΝΙΝΩΝ'!M21+'Δ. ΠΡΩΤ.ΚΑΒΑΛΑΣ'!M21+'Δ. ΠΡΩΤ.ΚΑΛΑΜΑΤΑΣ'!M21+'Δ. ΠΡΩΤ.ΚΕΡΚΥΡΑΣ'!M21+'Δ. ΠΡΩΤ.ΚΟΖΑΝΗΣ'!M21+'Δ. ΠΡΩΤ.ΚΟΜΟΤΗΝΗΣ'!M21+'Δ. ΠΡΩΤ.ΚΟΡΙΝΘΟΥ'!M21+'Δ. ΠΡΩΤ.ΛΑΜΙΑΣ'!M21+'Δ. ΠΡΩΤ.ΛΑΡΙΣΑΣ'!M21+'Δ. ΠΡΩΤ.ΛΙΒΑΔΕΙΑΣ'!M21+'Δ. ΠΡΩΤ.ΜΕΣΟΛΟΓΓΙΟΥ'!M21+'Δ. ΠΡΩΤ.ΜΥΤΙΛΗΝΗΣ'!M21+'Δ. ΠΡΩΤ.ΝΑΥΠΛΙΟΥ'!M21+'Δ. ΠΡΩΤ.ΠΑΤΡΩΝ'!M21+'Δ. ΠΡΩΤ.ΠΕΙΡΑΙΩΣ'!M21+'Δ. ΠΡΩΤ.ΠΥΡΓΟΥ'!M21+'Δ. ΠΡΩΤ.ΡΟΔΟΥ'!M21+'Δ. ΠΡΩΤ.ΣΕΡΡΩΝ'!M21+'Δ. ΠΡΩΤ.ΣΥΡΟΥ'!M21+'Δ. ΠΡΩΤ.ΤΡΙΚΑΛΩΝ'!M21+'Δ. ΠΡΩΤ.ΤΡΙΠΟΛΗΣ'!M21+'Δ. ΠΡΩΤ.ΧΑΛΚΙΔΟΣ'!M21+'Δ. ΠΡΩΤ.ΧΑΝΙΩΝ'!M21</f>
        <v>1224</v>
      </c>
      <c r="N21" s="188">
        <f>'Δ. ΠΡΩΤ.ΑΓΡΙΝΙΟΥ'!N21+'Δ. ΠΡΩΤ.ΑΘΗΝΩΝ'!N21+'Δ. ΠΡΩΤ.ΑΛΕΞΑΝΔΡΟΥΠΟΛΗΣ'!N21+'Δ. ΠΡΩΤ.ΒΕΡΟΙΑΣ'!N21+'Δ. ΠΡΩΤ.ΒΟΛΟΥ'!N21+'Δ. ΠΡΩΤ.ΗΡΑΚΛΕΙΟΥ'!N21+'Δ. ΠΡΩΤ.ΘΕΣΣΑΛΟΝΙΚΗΣ'!N21+'Δ. ΠΡΩΤ.ΙΩΑΝΝΙΝΩΝ'!N21+'Δ. ΠΡΩΤ.ΚΑΒΑΛΑΣ'!N21+'Δ. ΠΡΩΤ.ΚΑΛΑΜΑΤΑΣ'!N21+'Δ. ΠΡΩΤ.ΚΕΡΚΥΡΑΣ'!N21+'Δ. ΠΡΩΤ.ΚΟΖΑΝΗΣ'!N21+'Δ. ΠΡΩΤ.ΚΟΜΟΤΗΝΗΣ'!N21+'Δ. ΠΡΩΤ.ΚΟΡΙΝΘΟΥ'!N21+'Δ. ΠΡΩΤ.ΛΑΜΙΑΣ'!N21+'Δ. ΠΡΩΤ.ΛΑΡΙΣΑΣ'!N21+'Δ. ΠΡΩΤ.ΛΙΒΑΔΕΙΑΣ'!N21+'Δ. ΠΡΩΤ.ΜΕΣΟΛΟΓΓΙΟΥ'!N21+'Δ. ΠΡΩΤ.ΜΥΤΙΛΗΝΗΣ'!N21+'Δ. ΠΡΩΤ.ΝΑΥΠΛΙΟΥ'!N21+'Δ. ΠΡΩΤ.ΠΑΤΡΩΝ'!N21+'Δ. ΠΡΩΤ.ΠΕΙΡΑΙΩΣ'!N21+'Δ. ΠΡΩΤ.ΠΥΡΓΟΥ'!N21+'Δ. ΠΡΩΤ.ΡΟΔΟΥ'!N21+'Δ. ΠΡΩΤ.ΣΕΡΡΩΝ'!N21+'Δ. ΠΡΩΤ.ΣΥΡΟΥ'!N21+'Δ. ΠΡΩΤ.ΤΡΙΚΑΛΩΝ'!N21+'Δ. ΠΡΩΤ.ΤΡΙΠΟΛΗΣ'!N21+'Δ. ΠΡΩΤ.ΧΑΛΚΙΔΟΣ'!N21+'Δ. ΠΡΩΤ.ΧΑΝΙΩΝ'!N21</f>
        <v>906</v>
      </c>
      <c r="O21" s="188">
        <f>'Δ. ΠΡΩΤ.ΑΓΡΙΝΙΟΥ'!O21+'Δ. ΠΡΩΤ.ΑΘΗΝΩΝ'!O21+'Δ. ΠΡΩΤ.ΑΛΕΞΑΝΔΡΟΥΠΟΛΗΣ'!O21+'Δ. ΠΡΩΤ.ΒΕΡΟΙΑΣ'!O21+'Δ. ΠΡΩΤ.ΒΟΛΟΥ'!O21+'Δ. ΠΡΩΤ.ΗΡΑΚΛΕΙΟΥ'!O21+'Δ. ΠΡΩΤ.ΘΕΣΣΑΛΟΝΙΚΗΣ'!O21+'Δ. ΠΡΩΤ.ΙΩΑΝΝΙΝΩΝ'!O21+'Δ. ΠΡΩΤ.ΚΑΒΑΛΑΣ'!O21+'Δ. ΠΡΩΤ.ΚΑΛΑΜΑΤΑΣ'!O21+'Δ. ΠΡΩΤ.ΚΕΡΚΥΡΑΣ'!O21+'Δ. ΠΡΩΤ.ΚΟΖΑΝΗΣ'!O21+'Δ. ΠΡΩΤ.ΚΟΜΟΤΗΝΗΣ'!O21+'Δ. ΠΡΩΤ.ΚΟΡΙΝΘΟΥ'!O21+'Δ. ΠΡΩΤ.ΛΑΜΙΑΣ'!O21+'Δ. ΠΡΩΤ.ΛΑΡΙΣΑΣ'!O21+'Δ. ΠΡΩΤ.ΛΙΒΑΔΕΙΑΣ'!O21+'Δ. ΠΡΩΤ.ΜΕΣΟΛΟΓΓΙΟΥ'!O21+'Δ. ΠΡΩΤ.ΜΥΤΙΛΗΝΗΣ'!O21+'Δ. ΠΡΩΤ.ΝΑΥΠΛΙΟΥ'!O21+'Δ. ΠΡΩΤ.ΠΑΤΡΩΝ'!O21+'Δ. ΠΡΩΤ.ΠΕΙΡΑΙΩΣ'!O21+'Δ. ΠΡΩΤ.ΠΥΡΓΟΥ'!O21+'Δ. ΠΡΩΤ.ΡΟΔΟΥ'!O21+'Δ. ΠΡΩΤ.ΣΕΡΡΩΝ'!O21+'Δ. ΠΡΩΤ.ΣΥΡΟΥ'!O21+'Δ. ΠΡΩΤ.ΤΡΙΚΑΛΩΝ'!O21+'Δ. ΠΡΩΤ.ΤΡΙΠΟΛΗΣ'!O21+'Δ. ΠΡΩΤ.ΧΑΛΚΙΔΟΣ'!O21+'Δ. ΠΡΩΤ.ΧΑΝΙΩΝ'!O21</f>
        <v>452</v>
      </c>
      <c r="P21" s="188">
        <f>'Δ. ΠΡΩΤ.ΑΓΡΙΝΙΟΥ'!P21+'Δ. ΠΡΩΤ.ΑΘΗΝΩΝ'!P21+'Δ. ΠΡΩΤ.ΑΛΕΞΑΝΔΡΟΥΠΟΛΗΣ'!P21+'Δ. ΠΡΩΤ.ΒΕΡΟΙΑΣ'!P21+'Δ. ΠΡΩΤ.ΒΟΛΟΥ'!P21+'Δ. ΠΡΩΤ.ΗΡΑΚΛΕΙΟΥ'!P21+'Δ. ΠΡΩΤ.ΘΕΣΣΑΛΟΝΙΚΗΣ'!P21+'Δ. ΠΡΩΤ.ΙΩΑΝΝΙΝΩΝ'!P21+'Δ. ΠΡΩΤ.ΚΑΒΑΛΑΣ'!P21+'Δ. ΠΡΩΤ.ΚΑΛΑΜΑΤΑΣ'!P21+'Δ. ΠΡΩΤ.ΚΕΡΚΥΡΑΣ'!P21+'Δ. ΠΡΩΤ.ΚΟΖΑΝΗΣ'!P21+'Δ. ΠΡΩΤ.ΚΟΜΟΤΗΝΗΣ'!P21+'Δ. ΠΡΩΤ.ΚΟΡΙΝΘΟΥ'!P21+'Δ. ΠΡΩΤ.ΛΑΜΙΑΣ'!P21+'Δ. ΠΡΩΤ.ΛΑΡΙΣΑΣ'!P21+'Δ. ΠΡΩΤ.ΛΙΒΑΔΕΙΑΣ'!P21+'Δ. ΠΡΩΤ.ΜΕΣΟΛΟΓΓΙΟΥ'!P21+'Δ. ΠΡΩΤ.ΜΥΤΙΛΗΝΗΣ'!P21+'Δ. ΠΡΩΤ.ΝΑΥΠΛΙΟΥ'!P21+'Δ. ΠΡΩΤ.ΠΑΤΡΩΝ'!P21+'Δ. ΠΡΩΤ.ΠΕΙΡΑΙΩΣ'!P21+'Δ. ΠΡΩΤ.ΠΥΡΓΟΥ'!P21+'Δ. ΠΡΩΤ.ΡΟΔΟΥ'!P21+'Δ. ΠΡΩΤ.ΣΕΡΡΩΝ'!P21+'Δ. ΠΡΩΤ.ΣΥΡΟΥ'!P21+'Δ. ΠΡΩΤ.ΤΡΙΚΑΛΩΝ'!P21+'Δ. ΠΡΩΤ.ΤΡΙΠΟΛΗΣ'!P21+'Δ. ΠΡΩΤ.ΧΑΛΚΙΔΟΣ'!P21+'Δ. ΠΡΩΤ.ΧΑΝΙΩΝ'!P21</f>
        <v>3787</v>
      </c>
    </row>
    <row r="22" spans="1:18" ht="20.100000000000001" customHeight="1" x14ac:dyDescent="0.2">
      <c r="A22" s="12" t="s">
        <v>16</v>
      </c>
      <c r="B22" s="188">
        <f>'Δ. ΠΡΩΤ.ΑΓΡΙΝΙΟΥ'!B22+'Δ. ΠΡΩΤ.ΑΘΗΝΩΝ'!B22+'Δ. ΠΡΩΤ.ΑΛΕΞΑΝΔΡΟΥΠΟΛΗΣ'!B22+'Δ. ΠΡΩΤ.ΒΕΡΟΙΑΣ'!B22+'Δ. ΠΡΩΤ.ΒΟΛΟΥ'!B22+'Δ. ΠΡΩΤ.ΗΡΑΚΛΕΙΟΥ'!B22+'Δ. ΠΡΩΤ.ΘΕΣΣΑΛΟΝΙΚΗΣ'!B22+'Δ. ΠΡΩΤ.ΙΩΑΝΝΙΝΩΝ'!B22+'Δ. ΠΡΩΤ.ΚΑΒΑΛΑΣ'!B22+'Δ. ΠΡΩΤ.ΚΑΛΑΜΑΤΑΣ'!B22+'Δ. ΠΡΩΤ.ΚΕΡΚΥΡΑΣ'!B22+'Δ. ΠΡΩΤ.ΚΟΖΑΝΗΣ'!B22+'Δ. ΠΡΩΤ.ΚΟΜΟΤΗΝΗΣ'!B22+'Δ. ΠΡΩΤ.ΚΟΡΙΝΘΟΥ'!B22+'Δ. ΠΡΩΤ.ΛΑΜΙΑΣ'!B22+'Δ. ΠΡΩΤ.ΛΑΡΙΣΑΣ'!B22+'Δ. ΠΡΩΤ.ΛΙΒΑΔΕΙΑΣ'!B22+'Δ. ΠΡΩΤ.ΜΕΣΟΛΟΓΓΙΟΥ'!B22+'Δ. ΠΡΩΤ.ΜΥΤΙΛΗΝΗΣ'!B22+'Δ. ΠΡΩΤ.ΝΑΥΠΛΙΟΥ'!B22+'Δ. ΠΡΩΤ.ΠΑΤΡΩΝ'!B22+'Δ. ΠΡΩΤ.ΠΕΙΡΑΙΩΣ'!B22+'Δ. ΠΡΩΤ.ΠΥΡΓΟΥ'!B22+'Δ. ΠΡΩΤ.ΡΟΔΟΥ'!B22+'Δ. ΠΡΩΤ.ΣΕΡΡΩΝ'!B22+'Δ. ΠΡΩΤ.ΣΥΡΟΥ'!B22+'Δ. ΠΡΩΤ.ΤΡΙΚΑΛΩΝ'!B22+'Δ. ΠΡΩΤ.ΤΡΙΠΟΛΗΣ'!B22+'Δ. ΠΡΩΤ.ΧΑΛΚΙΔΟΣ'!B22+'Δ. ΠΡΩΤ.ΧΑΝΙΩΝ'!B22</f>
        <v>30</v>
      </c>
      <c r="C22" s="188">
        <f>'Δ. ΠΡΩΤ.ΑΓΡΙΝΙΟΥ'!C22+'Δ. ΠΡΩΤ.ΑΘΗΝΩΝ'!C22+'Δ. ΠΡΩΤ.ΑΛΕΞΑΝΔΡΟΥΠΟΛΗΣ'!C22+'Δ. ΠΡΩΤ.ΒΕΡΟΙΑΣ'!C22+'Δ. ΠΡΩΤ.ΒΟΛΟΥ'!C22+'Δ. ΠΡΩΤ.ΗΡΑΚΛΕΙΟΥ'!C22+'Δ. ΠΡΩΤ.ΘΕΣΣΑΛΟΝΙΚΗΣ'!C22+'Δ. ΠΡΩΤ.ΙΩΑΝΝΙΝΩΝ'!C22+'Δ. ΠΡΩΤ.ΚΑΒΑΛΑΣ'!C22+'Δ. ΠΡΩΤ.ΚΑΛΑΜΑΤΑΣ'!C22+'Δ. ΠΡΩΤ.ΚΕΡΚΥΡΑΣ'!C22+'Δ. ΠΡΩΤ.ΚΟΖΑΝΗΣ'!C22+'Δ. ΠΡΩΤ.ΚΟΜΟΤΗΝΗΣ'!C22+'Δ. ΠΡΩΤ.ΚΟΡΙΝΘΟΥ'!C22+'Δ. ΠΡΩΤ.ΛΑΜΙΑΣ'!C22+'Δ. ΠΡΩΤ.ΛΑΡΙΣΑΣ'!C22+'Δ. ΠΡΩΤ.ΛΙΒΑΔΕΙΑΣ'!C22+'Δ. ΠΡΩΤ.ΜΕΣΟΛΟΓΓΙΟΥ'!C22+'Δ. ΠΡΩΤ.ΜΥΤΙΛΗΝΗΣ'!C22+'Δ. ΠΡΩΤ.ΝΑΥΠΛΙΟΥ'!C22+'Δ. ΠΡΩΤ.ΠΑΤΡΩΝ'!C22+'Δ. ΠΡΩΤ.ΠΕΙΡΑΙΩΣ'!C22+'Δ. ΠΡΩΤ.ΠΥΡΓΟΥ'!C22+'Δ. ΠΡΩΤ.ΡΟΔΟΥ'!C22+'Δ. ΠΡΩΤ.ΣΕΡΡΩΝ'!C22+'Δ. ΠΡΩΤ.ΣΥΡΟΥ'!C22+'Δ. ΠΡΩΤ.ΤΡΙΚΑΛΩΝ'!C22+'Δ. ΠΡΩΤ.ΤΡΙΠΟΛΗΣ'!C22+'Δ. ΠΡΩΤ.ΧΑΛΚΙΔΟΣ'!C22+'Δ. ΠΡΩΤ.ΧΑΝΙΩΝ'!C22</f>
        <v>49</v>
      </c>
      <c r="D22" s="188">
        <f>'Δ. ΠΡΩΤ.ΑΓΡΙΝΙΟΥ'!D22+'Δ. ΠΡΩΤ.ΑΘΗΝΩΝ'!D22+'Δ. ΠΡΩΤ.ΑΛΕΞΑΝΔΡΟΥΠΟΛΗΣ'!D22+'Δ. ΠΡΩΤ.ΒΕΡΟΙΑΣ'!D22+'Δ. ΠΡΩΤ.ΒΟΛΟΥ'!D22+'Δ. ΠΡΩΤ.ΗΡΑΚΛΕΙΟΥ'!D22+'Δ. ΠΡΩΤ.ΘΕΣΣΑΛΟΝΙΚΗΣ'!D22+'Δ. ΠΡΩΤ.ΙΩΑΝΝΙΝΩΝ'!D22+'Δ. ΠΡΩΤ.ΚΑΒΑΛΑΣ'!D22+'Δ. ΠΡΩΤ.ΚΑΛΑΜΑΤΑΣ'!D22+'Δ. ΠΡΩΤ.ΚΕΡΚΥΡΑΣ'!D22+'Δ. ΠΡΩΤ.ΚΟΖΑΝΗΣ'!D22+'Δ. ΠΡΩΤ.ΚΟΜΟΤΗΝΗΣ'!D22+'Δ. ΠΡΩΤ.ΚΟΡΙΝΘΟΥ'!D22+'Δ. ΠΡΩΤ.ΛΑΜΙΑΣ'!D22+'Δ. ΠΡΩΤ.ΛΑΡΙΣΑΣ'!D22+'Δ. ΠΡΩΤ.ΛΙΒΑΔΕΙΑΣ'!D22+'Δ. ΠΡΩΤ.ΜΕΣΟΛΟΓΓΙΟΥ'!D22+'Δ. ΠΡΩΤ.ΜΥΤΙΛΗΝΗΣ'!D22+'Δ. ΠΡΩΤ.ΝΑΥΠΛΙΟΥ'!D22+'Δ. ΠΡΩΤ.ΠΑΤΡΩΝ'!D22+'Δ. ΠΡΩΤ.ΠΕΙΡΑΙΩΣ'!D22+'Δ. ΠΡΩΤ.ΠΥΡΓΟΥ'!D22+'Δ. ΠΡΩΤ.ΡΟΔΟΥ'!D22+'Δ. ΠΡΩΤ.ΣΕΡΡΩΝ'!D22+'Δ. ΠΡΩΤ.ΣΥΡΟΥ'!D22+'Δ. ΠΡΩΤ.ΤΡΙΚΑΛΩΝ'!D22+'Δ. ΠΡΩΤ.ΤΡΙΠΟΛΗΣ'!D22+'Δ. ΠΡΩΤ.ΧΑΛΚΙΔΟΣ'!D22+'Δ. ΠΡΩΤ.ΧΑΝΙΩΝ'!D22</f>
        <v>35</v>
      </c>
      <c r="E22" s="188">
        <f>'Δ. ΠΡΩΤ.ΑΓΡΙΝΙΟΥ'!E22+'Δ. ΠΡΩΤ.ΑΘΗΝΩΝ'!E22+'Δ. ΠΡΩΤ.ΑΛΕΞΑΝΔΡΟΥΠΟΛΗΣ'!E22+'Δ. ΠΡΩΤ.ΒΕΡΟΙΑΣ'!E22+'Δ. ΠΡΩΤ.ΒΟΛΟΥ'!E22+'Δ. ΠΡΩΤ.ΗΡΑΚΛΕΙΟΥ'!E22+'Δ. ΠΡΩΤ.ΘΕΣΣΑΛΟΝΙΚΗΣ'!E22+'Δ. ΠΡΩΤ.ΙΩΑΝΝΙΝΩΝ'!E22+'Δ. ΠΡΩΤ.ΚΑΒΑΛΑΣ'!E22+'Δ. ΠΡΩΤ.ΚΑΛΑΜΑΤΑΣ'!E22+'Δ. ΠΡΩΤ.ΚΕΡΚΥΡΑΣ'!E22+'Δ. ΠΡΩΤ.ΚΟΖΑΝΗΣ'!E22+'Δ. ΠΡΩΤ.ΚΟΜΟΤΗΝΗΣ'!E22+'Δ. ΠΡΩΤ.ΚΟΡΙΝΘΟΥ'!E22+'Δ. ΠΡΩΤ.ΛΑΜΙΑΣ'!E22+'Δ. ΠΡΩΤ.ΛΑΡΙΣΑΣ'!E22+'Δ. ΠΡΩΤ.ΛΙΒΑΔΕΙΑΣ'!E22+'Δ. ΠΡΩΤ.ΜΕΣΟΛΟΓΓΙΟΥ'!E22+'Δ. ΠΡΩΤ.ΜΥΤΙΛΗΝΗΣ'!E22+'Δ. ΠΡΩΤ.ΝΑΥΠΛΙΟΥ'!E22+'Δ. ΠΡΩΤ.ΠΑΤΡΩΝ'!E22+'Δ. ΠΡΩΤ.ΠΕΙΡΑΙΩΣ'!E22+'Δ. ΠΡΩΤ.ΠΥΡΓΟΥ'!E22+'Δ. ΠΡΩΤ.ΡΟΔΟΥ'!E22+'Δ. ΠΡΩΤ.ΣΕΡΡΩΝ'!E22+'Δ. ΠΡΩΤ.ΣΥΡΟΥ'!E22+'Δ. ΠΡΩΤ.ΤΡΙΚΑΛΩΝ'!E22+'Δ. ΠΡΩΤ.ΤΡΙΠΟΛΗΣ'!E22+'Δ. ΠΡΩΤ.ΧΑΛΚΙΔΟΣ'!E22+'Δ. ΠΡΩΤ.ΧΑΝΙΩΝ'!E22</f>
        <v>403</v>
      </c>
      <c r="F22" s="188">
        <f>'Δ. ΠΡΩΤ.ΑΓΡΙΝΙΟΥ'!F22+'Δ. ΠΡΩΤ.ΑΘΗΝΩΝ'!F22+'Δ. ΠΡΩΤ.ΑΛΕΞΑΝΔΡΟΥΠΟΛΗΣ'!F22+'Δ. ΠΡΩΤ.ΒΕΡΟΙΑΣ'!F22+'Δ. ΠΡΩΤ.ΒΟΛΟΥ'!F22+'Δ. ΠΡΩΤ.ΗΡΑΚΛΕΙΟΥ'!F22+'Δ. ΠΡΩΤ.ΘΕΣΣΑΛΟΝΙΚΗΣ'!F22+'Δ. ΠΡΩΤ.ΙΩΑΝΝΙΝΩΝ'!F22+'Δ. ΠΡΩΤ.ΚΑΒΑΛΑΣ'!F22+'Δ. ΠΡΩΤ.ΚΑΛΑΜΑΤΑΣ'!F22+'Δ. ΠΡΩΤ.ΚΕΡΚΥΡΑΣ'!F22+'Δ. ΠΡΩΤ.ΚΟΖΑΝΗΣ'!F22+'Δ. ΠΡΩΤ.ΚΟΜΟΤΗΝΗΣ'!F22+'Δ. ΠΡΩΤ.ΚΟΡΙΝΘΟΥ'!F22+'Δ. ΠΡΩΤ.ΛΑΜΙΑΣ'!F22+'Δ. ΠΡΩΤ.ΛΑΡΙΣΑΣ'!F22+'Δ. ΠΡΩΤ.ΛΙΒΑΔΕΙΑΣ'!F22+'Δ. ΠΡΩΤ.ΜΕΣΟΛΟΓΓΙΟΥ'!F22+'Δ. ΠΡΩΤ.ΜΥΤΙΛΗΝΗΣ'!F22+'Δ. ΠΡΩΤ.ΝΑΥΠΛΙΟΥ'!F22+'Δ. ΠΡΩΤ.ΠΑΤΡΩΝ'!F22+'Δ. ΠΡΩΤ.ΠΕΙΡΑΙΩΣ'!F22+'Δ. ΠΡΩΤ.ΠΥΡΓΟΥ'!F22+'Δ. ΠΡΩΤ.ΡΟΔΟΥ'!F22+'Δ. ΠΡΩΤ.ΣΕΡΡΩΝ'!F22+'Δ. ΠΡΩΤ.ΣΥΡΟΥ'!F22+'Δ. ΠΡΩΤ.ΤΡΙΚΑΛΩΝ'!F22+'Δ. ΠΡΩΤ.ΤΡΙΠΟΛΗΣ'!F22+'Δ. ΠΡΩΤ.ΧΑΛΚΙΔΟΣ'!F22+'Δ. ΠΡΩΤ.ΧΑΝΙΩΝ'!F22</f>
        <v>517</v>
      </c>
      <c r="G22" s="188">
        <f>'Δ. ΠΡΩΤ.ΑΓΡΙΝΙΟΥ'!G22+'Δ. ΠΡΩΤ.ΑΘΗΝΩΝ'!G22+'Δ. ΠΡΩΤ.ΑΛΕΞΑΝΔΡΟΥΠΟΛΗΣ'!G22+'Δ. ΠΡΩΤ.ΒΕΡΟΙΑΣ'!G22+'Δ. ΠΡΩΤ.ΒΟΛΟΥ'!G22+'Δ. ΠΡΩΤ.ΗΡΑΚΛΕΙΟΥ'!G22+'Δ. ΠΡΩΤ.ΘΕΣΣΑΛΟΝΙΚΗΣ'!G22+'Δ. ΠΡΩΤ.ΙΩΑΝΝΙΝΩΝ'!G22+'Δ. ΠΡΩΤ.ΚΑΒΑΛΑΣ'!G22+'Δ. ΠΡΩΤ.ΚΑΛΑΜΑΤΑΣ'!G22+'Δ. ΠΡΩΤ.ΚΕΡΚΥΡΑΣ'!G22+'Δ. ΠΡΩΤ.ΚΟΖΑΝΗΣ'!G22+'Δ. ΠΡΩΤ.ΚΟΜΟΤΗΝΗΣ'!G22+'Δ. ΠΡΩΤ.ΚΟΡΙΝΘΟΥ'!G22+'Δ. ΠΡΩΤ.ΛΑΜΙΑΣ'!G22+'Δ. ΠΡΩΤ.ΛΑΡΙΣΑΣ'!G22+'Δ. ΠΡΩΤ.ΛΙΒΑΔΕΙΑΣ'!G22+'Δ. ΠΡΩΤ.ΜΕΣΟΛΟΓΓΙΟΥ'!G22+'Δ. ΠΡΩΤ.ΜΥΤΙΛΗΝΗΣ'!G22+'Δ. ΠΡΩΤ.ΝΑΥΠΛΙΟΥ'!G22+'Δ. ΠΡΩΤ.ΠΑΤΡΩΝ'!G22+'Δ. ΠΡΩΤ.ΠΕΙΡΑΙΩΣ'!G22+'Δ. ΠΡΩΤ.ΠΥΡΓΟΥ'!G22+'Δ. ΠΡΩΤ.ΡΟΔΟΥ'!G22+'Δ. ΠΡΩΤ.ΣΕΡΡΩΝ'!G22+'Δ. ΠΡΩΤ.ΣΥΡΟΥ'!G22+'Δ. ΠΡΩΤ.ΤΡΙΚΑΛΩΝ'!G22+'Δ. ΠΡΩΤ.ΤΡΙΠΟΛΗΣ'!G22+'Δ. ΠΡΩΤ.ΧΑΛΚΙΔΟΣ'!G22+'Δ. ΠΡΩΤ.ΧΑΝΙΩΝ'!G22</f>
        <v>63</v>
      </c>
      <c r="H22" s="188">
        <f>'Δ. ΠΡΩΤ.ΑΓΡΙΝΙΟΥ'!H22+'Δ. ΠΡΩΤ.ΑΘΗΝΩΝ'!H22+'Δ. ΠΡΩΤ.ΑΛΕΞΑΝΔΡΟΥΠΟΛΗΣ'!H22+'Δ. ΠΡΩΤ.ΒΕΡΟΙΑΣ'!H22+'Δ. ΠΡΩΤ.ΒΟΛΟΥ'!H22+'Δ. ΠΡΩΤ.ΗΡΑΚΛΕΙΟΥ'!H22+'Δ. ΠΡΩΤ.ΘΕΣΣΑΛΟΝΙΚΗΣ'!H22+'Δ. ΠΡΩΤ.ΙΩΑΝΝΙΝΩΝ'!H22+'Δ. ΠΡΩΤ.ΚΑΒΑΛΑΣ'!H22+'Δ. ΠΡΩΤ.ΚΑΛΑΜΑΤΑΣ'!H22+'Δ. ΠΡΩΤ.ΚΕΡΚΥΡΑΣ'!H22+'Δ. ΠΡΩΤ.ΚΟΖΑΝΗΣ'!H22+'Δ. ΠΡΩΤ.ΚΟΜΟΤΗΝΗΣ'!H22+'Δ. ΠΡΩΤ.ΚΟΡΙΝΘΟΥ'!H22+'Δ. ΠΡΩΤ.ΛΑΜΙΑΣ'!H22+'Δ. ΠΡΩΤ.ΛΑΡΙΣΑΣ'!H22+'Δ. ΠΡΩΤ.ΛΙΒΑΔΕΙΑΣ'!H22+'Δ. ΠΡΩΤ.ΜΕΣΟΛΟΓΓΙΟΥ'!H22+'Δ. ΠΡΩΤ.ΜΥΤΙΛΗΝΗΣ'!H22+'Δ. ΠΡΩΤ.ΝΑΥΠΛΙΟΥ'!H22+'Δ. ΠΡΩΤ.ΠΑΤΡΩΝ'!H22+'Δ. ΠΡΩΤ.ΠΕΙΡΑΙΩΣ'!H22+'Δ. ΠΡΩΤ.ΠΥΡΓΟΥ'!H22+'Δ. ΠΡΩΤ.ΡΟΔΟΥ'!H22+'Δ. ΠΡΩΤ.ΣΕΡΡΩΝ'!H22+'Δ. ΠΡΩΤ.ΣΥΡΟΥ'!H22+'Δ. ΠΡΩΤ.ΤΡΙΚΑΛΩΝ'!H22+'Δ. ΠΡΩΤ.ΤΡΙΠΟΛΗΣ'!H22+'Δ. ΠΡΩΤ.ΧΑΛΚΙΔΟΣ'!H22+'Δ. ΠΡΩΤ.ΧΑΝΙΩΝ'!H22</f>
        <v>196</v>
      </c>
      <c r="I22" s="188">
        <f>'Δ. ΠΡΩΤ.ΑΓΡΙΝΙΟΥ'!I22+'Δ. ΠΡΩΤ.ΑΘΗΝΩΝ'!I22+'Δ. ΠΡΩΤ.ΑΛΕΞΑΝΔΡΟΥΠΟΛΗΣ'!I22+'Δ. ΠΡΩΤ.ΒΕΡΟΙΑΣ'!I22+'Δ. ΠΡΩΤ.ΒΟΛΟΥ'!I22+'Δ. ΠΡΩΤ.ΗΡΑΚΛΕΙΟΥ'!I22+'Δ. ΠΡΩΤ.ΘΕΣΣΑΛΟΝΙΚΗΣ'!I22+'Δ. ΠΡΩΤ.ΙΩΑΝΝΙΝΩΝ'!I22+'Δ. ΠΡΩΤ.ΚΑΒΑΛΑΣ'!I22+'Δ. ΠΡΩΤ.ΚΑΛΑΜΑΤΑΣ'!I22+'Δ. ΠΡΩΤ.ΚΕΡΚΥΡΑΣ'!I22+'Δ. ΠΡΩΤ.ΚΟΖΑΝΗΣ'!I22+'Δ. ΠΡΩΤ.ΚΟΜΟΤΗΝΗΣ'!I22+'Δ. ΠΡΩΤ.ΚΟΡΙΝΘΟΥ'!I22+'Δ. ΠΡΩΤ.ΛΑΜΙΑΣ'!I22+'Δ. ΠΡΩΤ.ΛΑΡΙΣΑΣ'!I22+'Δ. ΠΡΩΤ.ΛΙΒΑΔΕΙΑΣ'!I22+'Δ. ΠΡΩΤ.ΜΕΣΟΛΟΓΓΙΟΥ'!I22+'Δ. ΠΡΩΤ.ΜΥΤΙΛΗΝΗΣ'!I22+'Δ. ΠΡΩΤ.ΝΑΥΠΛΙΟΥ'!I22+'Δ. ΠΡΩΤ.ΠΑΤΡΩΝ'!I22+'Δ. ΠΡΩΤ.ΠΕΙΡΑΙΩΣ'!I22+'Δ. ΠΡΩΤ.ΠΥΡΓΟΥ'!I22+'Δ. ΠΡΩΤ.ΡΟΔΟΥ'!I22+'Δ. ΠΡΩΤ.ΣΕΡΡΩΝ'!I22+'Δ. ΠΡΩΤ.ΣΥΡΟΥ'!I22+'Δ. ΠΡΩΤ.ΤΡΙΚΑΛΩΝ'!I22+'Δ. ΠΡΩΤ.ΤΡΙΠΟΛΗΣ'!I22+'Δ. ΠΡΩΤ.ΧΑΛΚΙΔΟΣ'!I22+'Δ. ΠΡΩΤ.ΧΑΝΙΩΝ'!I22</f>
        <v>461</v>
      </c>
      <c r="J22" s="188">
        <f>'Δ. ΠΡΩΤ.ΑΓΡΙΝΙΟΥ'!J22+'Δ. ΠΡΩΤ.ΑΘΗΝΩΝ'!J22+'Δ. ΠΡΩΤ.ΑΛΕΞΑΝΔΡΟΥΠΟΛΗΣ'!J22+'Δ. ΠΡΩΤ.ΒΕΡΟΙΑΣ'!J22+'Δ. ΠΡΩΤ.ΒΟΛΟΥ'!J22+'Δ. ΠΡΩΤ.ΗΡΑΚΛΕΙΟΥ'!J22+'Δ. ΠΡΩΤ.ΘΕΣΣΑΛΟΝΙΚΗΣ'!J22+'Δ. ΠΡΩΤ.ΙΩΑΝΝΙΝΩΝ'!J22+'Δ. ΠΡΩΤ.ΚΑΒΑΛΑΣ'!J22+'Δ. ΠΡΩΤ.ΚΑΛΑΜΑΤΑΣ'!J22+'Δ. ΠΡΩΤ.ΚΕΡΚΥΡΑΣ'!J22+'Δ. ΠΡΩΤ.ΚΟΖΑΝΗΣ'!J22+'Δ. ΠΡΩΤ.ΚΟΜΟΤΗΝΗΣ'!J22+'Δ. ΠΡΩΤ.ΚΟΡΙΝΘΟΥ'!J22+'Δ. ΠΡΩΤ.ΛΑΜΙΑΣ'!J22+'Δ. ΠΡΩΤ.ΛΑΡΙΣΑΣ'!J22+'Δ. ΠΡΩΤ.ΛΙΒΑΔΕΙΑΣ'!J22+'Δ. ΠΡΩΤ.ΜΕΣΟΛΟΓΓΙΟΥ'!J22+'Δ. ΠΡΩΤ.ΜΥΤΙΛΗΝΗΣ'!J22+'Δ. ΠΡΩΤ.ΝΑΥΠΛΙΟΥ'!J22+'Δ. ΠΡΩΤ.ΠΑΤΡΩΝ'!J22+'Δ. ΠΡΩΤ.ΠΕΙΡΑΙΩΣ'!J22+'Δ. ΠΡΩΤ.ΠΥΡΓΟΥ'!J22+'Δ. ΠΡΩΤ.ΡΟΔΟΥ'!J22+'Δ. ΠΡΩΤ.ΣΕΡΡΩΝ'!J22+'Δ. ΠΡΩΤ.ΣΥΡΟΥ'!J22+'Δ. ΠΡΩΤ.ΤΡΙΚΑΛΩΝ'!J22+'Δ. ΠΡΩΤ.ΤΡΙΠΟΛΗΣ'!J22+'Δ. ΠΡΩΤ.ΧΑΛΚΙΔΟΣ'!J22+'Δ. ΠΡΩΤ.ΧΑΝΙΩΝ'!J22</f>
        <v>129</v>
      </c>
      <c r="K22" s="188">
        <f>'Δ. ΠΡΩΤ.ΑΓΡΙΝΙΟΥ'!K22+'Δ. ΠΡΩΤ.ΑΘΗΝΩΝ'!K22+'Δ. ΠΡΩΤ.ΑΛΕΞΑΝΔΡΟΥΠΟΛΗΣ'!K22+'Δ. ΠΡΩΤ.ΒΕΡΟΙΑΣ'!K22+'Δ. ΠΡΩΤ.ΒΟΛΟΥ'!K22+'Δ. ΠΡΩΤ.ΗΡΑΚΛΕΙΟΥ'!K22+'Δ. ΠΡΩΤ.ΘΕΣΣΑΛΟΝΙΚΗΣ'!K22+'Δ. ΠΡΩΤ.ΙΩΑΝΝΙΝΩΝ'!K22+'Δ. ΠΡΩΤ.ΚΑΒΑΛΑΣ'!K22+'Δ. ΠΡΩΤ.ΚΑΛΑΜΑΤΑΣ'!K22+'Δ. ΠΡΩΤ.ΚΕΡΚΥΡΑΣ'!K22+'Δ. ΠΡΩΤ.ΚΟΖΑΝΗΣ'!K22+'Δ. ΠΡΩΤ.ΚΟΜΟΤΗΝΗΣ'!K22+'Δ. ΠΡΩΤ.ΚΟΡΙΝΘΟΥ'!K22+'Δ. ΠΡΩΤ.ΛΑΜΙΑΣ'!K22+'Δ. ΠΡΩΤ.ΛΑΡΙΣΑΣ'!K22+'Δ. ΠΡΩΤ.ΛΙΒΑΔΕΙΑΣ'!K22+'Δ. ΠΡΩΤ.ΜΕΣΟΛΟΓΓΙΟΥ'!K22+'Δ. ΠΡΩΤ.ΜΥΤΙΛΗΝΗΣ'!K22+'Δ. ΠΡΩΤ.ΝΑΥΠΛΙΟΥ'!K22+'Δ. ΠΡΩΤ.ΠΑΤΡΩΝ'!K22+'Δ. ΠΡΩΤ.ΠΕΙΡΑΙΩΣ'!K22+'Δ. ΠΡΩΤ.ΠΥΡΓΟΥ'!K22+'Δ. ΠΡΩΤ.ΡΟΔΟΥ'!K22+'Δ. ΠΡΩΤ.ΣΕΡΡΩΝ'!K22+'Δ. ΠΡΩΤ.ΣΥΡΟΥ'!K22+'Δ. ΠΡΩΤ.ΤΡΙΚΑΛΩΝ'!K22+'Δ. ΠΡΩΤ.ΤΡΙΠΟΛΗΣ'!K22+'Δ. ΠΡΩΤ.ΧΑΛΚΙΔΟΣ'!K22+'Δ. ΠΡΩΤ.ΧΑΝΙΩΝ'!K22</f>
        <v>843</v>
      </c>
      <c r="L22" s="188">
        <f>'Δ. ΠΡΩΤ.ΑΓΡΙΝΙΟΥ'!L22+'Δ. ΠΡΩΤ.ΑΘΗΝΩΝ'!L22+'Δ. ΠΡΩΤ.ΑΛΕΞΑΝΔΡΟΥΠΟΛΗΣ'!L22+'Δ. ΠΡΩΤ.ΒΕΡΟΙΑΣ'!L22+'Δ. ΠΡΩΤ.ΒΟΛΟΥ'!L22+'Δ. ΠΡΩΤ.ΗΡΑΚΛΕΙΟΥ'!L22+'Δ. ΠΡΩΤ.ΘΕΣΣΑΛΟΝΙΚΗΣ'!L22+'Δ. ΠΡΩΤ.ΙΩΑΝΝΙΝΩΝ'!L22+'Δ. ΠΡΩΤ.ΚΑΒΑΛΑΣ'!L22+'Δ. ΠΡΩΤ.ΚΑΛΑΜΑΤΑΣ'!L22+'Δ. ΠΡΩΤ.ΚΕΡΚΥΡΑΣ'!L22+'Δ. ΠΡΩΤ.ΚΟΖΑΝΗΣ'!L22+'Δ. ΠΡΩΤ.ΚΟΜΟΤΗΝΗΣ'!L22+'Δ. ΠΡΩΤ.ΚΟΡΙΝΘΟΥ'!L22+'Δ. ΠΡΩΤ.ΛΑΜΙΑΣ'!L22+'Δ. ΠΡΩΤ.ΛΑΡΙΣΑΣ'!L22+'Δ. ΠΡΩΤ.ΛΙΒΑΔΕΙΑΣ'!L22+'Δ. ΠΡΩΤ.ΜΕΣΟΛΟΓΓΙΟΥ'!L22+'Δ. ΠΡΩΤ.ΜΥΤΙΛΗΝΗΣ'!L22+'Δ. ΠΡΩΤ.ΝΑΥΠΛΙΟΥ'!L22+'Δ. ΠΡΩΤ.ΠΑΤΡΩΝ'!L22+'Δ. ΠΡΩΤ.ΠΕΙΡΑΙΩΣ'!L22+'Δ. ΠΡΩΤ.ΠΥΡΓΟΥ'!L22+'Δ. ΠΡΩΤ.ΡΟΔΟΥ'!L22+'Δ. ΠΡΩΤ.ΣΕΡΡΩΝ'!L22+'Δ. ΠΡΩΤ.ΣΥΡΟΥ'!L22+'Δ. ΠΡΩΤ.ΤΡΙΚΑΛΩΝ'!L22+'Δ. ΠΡΩΤ.ΤΡΙΠΟΛΗΣ'!L22+'Δ. ΠΡΩΤ.ΧΑΛΚΙΔΟΣ'!L22+'Δ. ΠΡΩΤ.ΧΑΝΙΩΝ'!L22</f>
        <v>175</v>
      </c>
      <c r="M22" s="188">
        <f>'Δ. ΠΡΩΤ.ΑΓΡΙΝΙΟΥ'!M22+'Δ. ΠΡΩΤ.ΑΘΗΝΩΝ'!M22+'Δ. ΠΡΩΤ.ΑΛΕΞΑΝΔΡΟΥΠΟΛΗΣ'!M22+'Δ. ΠΡΩΤ.ΒΕΡΟΙΑΣ'!M22+'Δ. ΠΡΩΤ.ΒΟΛΟΥ'!M22+'Δ. ΠΡΩΤ.ΗΡΑΚΛΕΙΟΥ'!M22+'Δ. ΠΡΩΤ.ΘΕΣΣΑΛΟΝΙΚΗΣ'!M22+'Δ. ΠΡΩΤ.ΙΩΑΝΝΙΝΩΝ'!M22+'Δ. ΠΡΩΤ.ΚΑΒΑΛΑΣ'!M22+'Δ. ΠΡΩΤ.ΚΑΛΑΜΑΤΑΣ'!M22+'Δ. ΠΡΩΤ.ΚΕΡΚΥΡΑΣ'!M22+'Δ. ΠΡΩΤ.ΚΟΖΑΝΗΣ'!M22+'Δ. ΠΡΩΤ.ΚΟΜΟΤΗΝΗΣ'!M22+'Δ. ΠΡΩΤ.ΚΟΡΙΝΘΟΥ'!M22+'Δ. ΠΡΩΤ.ΛΑΜΙΑΣ'!M22+'Δ. ΠΡΩΤ.ΛΑΡΙΣΑΣ'!M22+'Δ. ΠΡΩΤ.ΛΙΒΑΔΕΙΑΣ'!M22+'Δ. ΠΡΩΤ.ΜΕΣΟΛΟΓΓΙΟΥ'!M22+'Δ. ΠΡΩΤ.ΜΥΤΙΛΗΝΗΣ'!M22+'Δ. ΠΡΩΤ.ΝΑΥΠΛΙΟΥ'!M22+'Δ. ΠΡΩΤ.ΠΑΤΡΩΝ'!M22+'Δ. ΠΡΩΤ.ΠΕΙΡΑΙΩΣ'!M22+'Δ. ΠΡΩΤ.ΠΥΡΓΟΥ'!M22+'Δ. ΠΡΩΤ.ΡΟΔΟΥ'!M22+'Δ. ΠΡΩΤ.ΣΕΡΡΩΝ'!M22+'Δ. ΠΡΩΤ.ΣΥΡΟΥ'!M22+'Δ. ΠΡΩΤ.ΤΡΙΚΑΛΩΝ'!M22+'Δ. ΠΡΩΤ.ΤΡΙΠΟΛΗΣ'!M22+'Δ. ΠΡΩΤ.ΧΑΛΚΙΔΟΣ'!M22+'Δ. ΠΡΩΤ.ΧΑΝΙΩΝ'!M22</f>
        <v>258</v>
      </c>
      <c r="N22" s="188">
        <f>'Δ. ΠΡΩΤ.ΑΓΡΙΝΙΟΥ'!N22+'Δ. ΠΡΩΤ.ΑΘΗΝΩΝ'!N22+'Δ. ΠΡΩΤ.ΑΛΕΞΑΝΔΡΟΥΠΟΛΗΣ'!N22+'Δ. ΠΡΩΤ.ΒΕΡΟΙΑΣ'!N22+'Δ. ΠΡΩΤ.ΒΟΛΟΥ'!N22+'Δ. ΠΡΩΤ.ΗΡΑΚΛΕΙΟΥ'!N22+'Δ. ΠΡΩΤ.ΘΕΣΣΑΛΟΝΙΚΗΣ'!N22+'Δ. ΠΡΩΤ.ΙΩΑΝΝΙΝΩΝ'!N22+'Δ. ΠΡΩΤ.ΚΑΒΑΛΑΣ'!N22+'Δ. ΠΡΩΤ.ΚΑΛΑΜΑΤΑΣ'!N22+'Δ. ΠΡΩΤ.ΚΕΡΚΥΡΑΣ'!N22+'Δ. ΠΡΩΤ.ΚΟΖΑΝΗΣ'!N22+'Δ. ΠΡΩΤ.ΚΟΜΟΤΗΝΗΣ'!N22+'Δ. ΠΡΩΤ.ΚΟΡΙΝΘΟΥ'!N22+'Δ. ΠΡΩΤ.ΛΑΜΙΑΣ'!N22+'Δ. ΠΡΩΤ.ΛΑΡΙΣΑΣ'!N23+'Δ. ΠΡΩΤ.ΛΙΒΑΔΕΙΑΣ'!N22+'Δ. ΠΡΩΤ.ΜΕΣΟΛΟΓΓΙΟΥ'!N22+'Δ. ΠΡΩΤ.ΜΥΤΙΛΗΝΗΣ'!N22+'Δ. ΠΡΩΤ.ΝΑΥΠΛΙΟΥ'!N22+'Δ. ΠΡΩΤ.ΠΑΤΡΩΝ'!N22+'Δ. ΠΡΩΤ.ΠΕΙΡΑΙΩΣ'!N22+'Δ. ΠΡΩΤ.ΠΥΡΓΟΥ'!N22+'Δ. ΠΡΩΤ.ΡΟΔΟΥ'!N22+'Δ. ΠΡΩΤ.ΣΕΡΡΩΝ'!N22+'Δ. ΠΡΩΤ.ΣΥΡΟΥ'!N22+'Δ. ΠΡΩΤ.ΤΡΙΚΑΛΩΝ'!N22+'Δ. ΠΡΩΤ.ΤΡΙΠΟΛΗΣ'!N22+'Δ. ΠΡΩΤ.ΧΑΛΚΙΔΟΣ'!N22+'Δ. ΠΡΩΤ.ΧΑΝΙΩΝ'!N22</f>
        <v>276</v>
      </c>
      <c r="O22" s="188">
        <f>'Δ. ΠΡΩΤ.ΑΓΡΙΝΙΟΥ'!O22+'Δ. ΠΡΩΤ.ΑΘΗΝΩΝ'!O22+'Δ. ΠΡΩΤ.ΑΛΕΞΑΝΔΡΟΥΠΟΛΗΣ'!O22+'Δ. ΠΡΩΤ.ΒΕΡΟΙΑΣ'!O22+'Δ. ΠΡΩΤ.ΒΟΛΟΥ'!O22+'Δ. ΠΡΩΤ.ΗΡΑΚΛΕΙΟΥ'!O22+'Δ. ΠΡΩΤ.ΘΕΣΣΑΛΟΝΙΚΗΣ'!O22+'Δ. ΠΡΩΤ.ΙΩΑΝΝΙΝΩΝ'!O22+'Δ. ΠΡΩΤ.ΚΑΒΑΛΑΣ'!O22+'Δ. ΠΡΩΤ.ΚΑΛΑΜΑΤΑΣ'!O22+'Δ. ΠΡΩΤ.ΚΕΡΚΥΡΑΣ'!O22+'Δ. ΠΡΩΤ.ΚΟΖΑΝΗΣ'!O22+'Δ. ΠΡΩΤ.ΚΟΜΟΤΗΝΗΣ'!O22+'Δ. ΠΡΩΤ.ΚΟΡΙΝΘΟΥ'!O22+'Δ. ΠΡΩΤ.ΛΑΜΙΑΣ'!O22+'Δ. ΠΡΩΤ.ΛΑΡΙΣΑΣ'!O22+'Δ. ΠΡΩΤ.ΛΙΒΑΔΕΙΑΣ'!O22+'Δ. ΠΡΩΤ.ΜΕΣΟΛΟΓΓΙΟΥ'!O22+'Δ. ΠΡΩΤ.ΜΥΤΙΛΗΝΗΣ'!O22+'Δ. ΠΡΩΤ.ΝΑΥΠΛΙΟΥ'!O22+'Δ. ΠΡΩΤ.ΠΑΤΡΩΝ'!O22+'Δ. ΠΡΩΤ.ΠΕΙΡΑΙΩΣ'!O22+'Δ. ΠΡΩΤ.ΠΥΡΓΟΥ'!O22+'Δ. ΠΡΩΤ.ΡΟΔΟΥ'!O22+'Δ. ΠΡΩΤ.ΣΕΡΡΩΝ'!O22+'Δ. ΠΡΩΤ.ΣΥΡΟΥ'!O22+'Δ. ΠΡΩΤ.ΤΡΙΚΑΛΩΝ'!O22+'Δ. ΠΡΩΤ.ΤΡΙΠΟΛΗΣ'!O22+'Δ. ΠΡΩΤ.ΧΑΛΚΙΔΟΣ'!O22+'Δ. ΠΡΩΤ.ΧΑΝΙΩΝ'!O22</f>
        <v>32</v>
      </c>
      <c r="P22" s="188">
        <f>'Δ. ΠΡΩΤ.ΑΓΡΙΝΙΟΥ'!P22+'Δ. ΠΡΩΤ.ΑΘΗΝΩΝ'!P22+'Δ. ΠΡΩΤ.ΑΛΕΞΑΝΔΡΟΥΠΟΛΗΣ'!P22+'Δ. ΠΡΩΤ.ΒΕΡΟΙΑΣ'!P22+'Δ. ΠΡΩΤ.ΒΟΛΟΥ'!P22+'Δ. ΠΡΩΤ.ΗΡΑΚΛΕΙΟΥ'!P22+'Δ. ΠΡΩΤ.ΘΕΣΣΑΛΟΝΙΚΗΣ'!P22+'Δ. ΠΡΩΤ.ΙΩΑΝΝΙΝΩΝ'!P22+'Δ. ΠΡΩΤ.ΚΑΒΑΛΑΣ'!P22+'Δ. ΠΡΩΤ.ΚΑΛΑΜΑΤΑΣ'!P22+'Δ. ΠΡΩΤ.ΚΕΡΚΥΡΑΣ'!P22+'Δ. ΠΡΩΤ.ΚΟΖΑΝΗΣ'!P22+'Δ. ΠΡΩΤ.ΚΟΜΟΤΗΝΗΣ'!P22+'Δ. ΠΡΩΤ.ΚΟΡΙΝΘΟΥ'!P22+'Δ. ΠΡΩΤ.ΛΑΜΙΑΣ'!P22+'Δ. ΠΡΩΤ.ΛΑΡΙΣΑΣ'!P22+'Δ. ΠΡΩΤ.ΛΙΒΑΔΕΙΑΣ'!P22+'Δ. ΠΡΩΤ.ΜΕΣΟΛΟΓΓΙΟΥ'!P22+'Δ. ΠΡΩΤ.ΜΥΤΙΛΗΝΗΣ'!P22+'Δ. ΠΡΩΤ.ΝΑΥΠΛΙΟΥ'!P22+'Δ. ΠΡΩΤ.ΠΑΤΡΩΝ'!P22+'Δ. ΠΡΩΤ.ΠΕΙΡΑΙΩΣ'!P22+'Δ. ΠΡΩΤ.ΠΥΡΓΟΥ'!P22+'Δ. ΠΡΩΤ.ΡΟΔΟΥ'!P22+'Δ. ΠΡΩΤ.ΣΕΡΡΩΝ'!P22+'Δ. ΠΡΩΤ.ΣΥΡΟΥ'!P22+'Δ. ΠΡΩΤ.ΤΡΙΚΑΛΩΝ'!P22+'Δ. ΠΡΩΤ.ΤΡΙΠΟΛΗΣ'!P22+'Δ. ΠΡΩΤ.ΧΑΛΚΙΔΟΣ'!P22+'Δ. ΠΡΩΤ.ΧΑΝΙΩΝ'!P22</f>
        <v>628</v>
      </c>
    </row>
    <row r="23" spans="1:18" ht="20.100000000000001" customHeight="1" x14ac:dyDescent="0.2">
      <c r="A23" s="12" t="s">
        <v>17</v>
      </c>
      <c r="B23" s="188">
        <f>'Δ. ΠΡΩΤ.ΑΓΡΙΝΙΟΥ'!B23+'Δ. ΠΡΩΤ.ΑΘΗΝΩΝ'!B23+'Δ. ΠΡΩΤ.ΑΛΕΞΑΝΔΡΟΥΠΟΛΗΣ'!B23+'Δ. ΠΡΩΤ.ΒΕΡΟΙΑΣ'!B23+'Δ. ΠΡΩΤ.ΒΟΛΟΥ'!B23+'Δ. ΠΡΩΤ.ΗΡΑΚΛΕΙΟΥ'!B23+'Δ. ΠΡΩΤ.ΘΕΣΣΑΛΟΝΙΚΗΣ'!B23+'Δ. ΠΡΩΤ.ΙΩΑΝΝΙΝΩΝ'!B23+'Δ. ΠΡΩΤ.ΚΑΒΑΛΑΣ'!B23+'Δ. ΠΡΩΤ.ΚΑΛΑΜΑΤΑΣ'!B23+'Δ. ΠΡΩΤ.ΚΕΡΚΥΡΑΣ'!B23+'Δ. ΠΡΩΤ.ΚΟΖΑΝΗΣ'!B23+'Δ. ΠΡΩΤ.ΚΟΜΟΤΗΝΗΣ'!B23+'Δ. ΠΡΩΤ.ΚΟΡΙΝΘΟΥ'!B23+'Δ. ΠΡΩΤ.ΛΑΜΙΑΣ'!B23+'Δ. ΠΡΩΤ.ΛΑΡΙΣΑΣ'!B23+'Δ. ΠΡΩΤ.ΛΙΒΑΔΕΙΑΣ'!B23+'Δ. ΠΡΩΤ.ΜΕΣΟΛΟΓΓΙΟΥ'!B23+'Δ. ΠΡΩΤ.ΜΥΤΙΛΗΝΗΣ'!B23+'Δ. ΠΡΩΤ.ΝΑΥΠΛΙΟΥ'!B23+'Δ. ΠΡΩΤ.ΠΑΤΡΩΝ'!B23+'Δ. ΠΡΩΤ.ΠΕΙΡΑΙΩΣ'!B23+'Δ. ΠΡΩΤ.ΠΥΡΓΟΥ'!B23+'Δ. ΠΡΩΤ.ΡΟΔΟΥ'!B23+'Δ. ΠΡΩΤ.ΣΕΡΡΩΝ'!B23+'Δ. ΠΡΩΤ.ΣΥΡΟΥ'!B23+'Δ. ΠΡΩΤ.ΤΡΙΚΑΛΩΝ'!B23+'Δ. ΠΡΩΤ.ΤΡΙΠΟΛΗΣ'!B23+'Δ. ΠΡΩΤ.ΧΑΛΚΙΔΟΣ'!B23+'Δ. ΠΡΩΤ.ΧΑΝΙΩΝ'!B23</f>
        <v>6486</v>
      </c>
      <c r="C23" s="188">
        <f>'Δ. ΠΡΩΤ.ΑΓΡΙΝΙΟΥ'!C23+'Δ. ΠΡΩΤ.ΑΘΗΝΩΝ'!C23+'Δ. ΠΡΩΤ.ΑΛΕΞΑΝΔΡΟΥΠΟΛΗΣ'!C23+'Δ. ΠΡΩΤ.ΒΕΡΟΙΑΣ'!C23+'Δ. ΠΡΩΤ.ΒΟΛΟΥ'!C23+'Δ. ΠΡΩΤ.ΗΡΑΚΛΕΙΟΥ'!C23+'Δ. ΠΡΩΤ.ΘΕΣΣΑΛΟΝΙΚΗΣ'!C23+'Δ. ΠΡΩΤ.ΙΩΑΝΝΙΝΩΝ'!C23+'Δ. ΠΡΩΤ.ΚΑΒΑΛΑΣ'!C23+'Δ. ΠΡΩΤ.ΚΑΛΑΜΑΤΑΣ'!C23+'Δ. ΠΡΩΤ.ΚΕΡΚΥΡΑΣ'!C23+'Δ. ΠΡΩΤ.ΚΟΖΑΝΗΣ'!C23+'Δ. ΠΡΩΤ.ΚΟΜΟΤΗΝΗΣ'!C23+'Δ. ΠΡΩΤ.ΚΟΡΙΝΘΟΥ'!C23+'Δ. ΠΡΩΤ.ΛΑΜΙΑΣ'!C23+'Δ. ΠΡΩΤ.ΛΑΡΙΣΑΣ'!C23+'Δ. ΠΡΩΤ.ΛΙΒΑΔΕΙΑΣ'!C23+'Δ. ΠΡΩΤ.ΜΕΣΟΛΟΓΓΙΟΥ'!C23+'Δ. ΠΡΩΤ.ΜΥΤΙΛΗΝΗΣ'!C23+'Δ. ΠΡΩΤ.ΝΑΥΠΛΙΟΥ'!C23+'Δ. ΠΡΩΤ.ΠΑΤΡΩΝ'!C23+'Δ. ΠΡΩΤ.ΠΕΙΡΑΙΩΣ'!C23+'Δ. ΠΡΩΤ.ΠΥΡΓΟΥ'!C23+'Δ. ΠΡΩΤ.ΡΟΔΟΥ'!C23+'Δ. ΠΡΩΤ.ΣΕΡΡΩΝ'!C23+'Δ. ΠΡΩΤ.ΣΥΡΟΥ'!C23+'Δ. ΠΡΩΤ.ΤΡΙΚΑΛΩΝ'!C23+'Δ. ΠΡΩΤ.ΤΡΙΠΟΛΗΣ'!C23+'Δ. ΠΡΩΤ.ΧΑΛΚΙΔΟΣ'!C23+'Δ. ΠΡΩΤ.ΧΑΝΙΩΝ'!C23</f>
        <v>1350</v>
      </c>
      <c r="D23" s="188">
        <f>'Δ. ΠΡΩΤ.ΑΓΡΙΝΙΟΥ'!D23+'Δ. ΠΡΩΤ.ΑΘΗΝΩΝ'!D23+'Δ. ΠΡΩΤ.ΑΛΕΞΑΝΔΡΟΥΠΟΛΗΣ'!D23+'Δ. ΠΡΩΤ.ΒΕΡΟΙΑΣ'!D23+'Δ. ΠΡΩΤ.ΒΟΛΟΥ'!D23+'Δ. ΠΡΩΤ.ΗΡΑΚΛΕΙΟΥ'!D23+'Δ. ΠΡΩΤ.ΘΕΣΣΑΛΟΝΙΚΗΣ'!D23+'Δ. ΠΡΩΤ.ΙΩΑΝΝΙΝΩΝ'!D23+'Δ. ΠΡΩΤ.ΚΑΒΑΛΑΣ'!D23+'Δ. ΠΡΩΤ.ΚΑΛΑΜΑΤΑΣ'!D23+'Δ. ΠΡΩΤ.ΚΕΡΚΥΡΑΣ'!D23+'Δ. ΠΡΩΤ.ΚΟΖΑΝΗΣ'!D23+'Δ. ΠΡΩΤ.ΚΟΜΟΤΗΝΗΣ'!D23+'Δ. ΠΡΩΤ.ΚΟΡΙΝΘΟΥ'!D23+'Δ. ΠΡΩΤ.ΛΑΜΙΑΣ'!D23+'Δ. ΠΡΩΤ.ΛΑΡΙΣΑΣ'!D23+'Δ. ΠΡΩΤ.ΛΙΒΑΔΕΙΑΣ'!D23+'Δ. ΠΡΩΤ.ΜΕΣΟΛΟΓΓΙΟΥ'!D23+'Δ. ΠΡΩΤ.ΜΥΤΙΛΗΝΗΣ'!D23+'Δ. ΠΡΩΤ.ΝΑΥΠΛΙΟΥ'!D23+'Δ. ΠΡΩΤ.ΠΑΤΡΩΝ'!D23+'Δ. ΠΡΩΤ.ΠΕΙΡΑΙΩΣ'!D23+'Δ. ΠΡΩΤ.ΠΥΡΓΟΥ'!D23+'Δ. ΠΡΩΤ.ΡΟΔΟΥ'!D23+'Δ. ΠΡΩΤ.ΣΕΡΡΩΝ'!D23+'Δ. ΠΡΩΤ.ΣΥΡΟΥ'!D23+'Δ. ΠΡΩΤ.ΤΡΙΚΑΛΩΝ'!D23+'Δ. ΠΡΩΤ.ΤΡΙΠΟΛΗΣ'!D23+'Δ. ΠΡΩΤ.ΧΑΛΚΙΔΟΣ'!D23+'Δ. ΠΡΩΤ.ΧΑΝΙΩΝ'!D23</f>
        <v>5019</v>
      </c>
      <c r="E23" s="188">
        <f>'Δ. ΠΡΩΤ.ΑΓΡΙΝΙΟΥ'!E23+'Δ. ΠΡΩΤ.ΑΘΗΝΩΝ'!E23+'Δ. ΠΡΩΤ.ΑΛΕΞΑΝΔΡΟΥΠΟΛΗΣ'!E23+'Δ. ΠΡΩΤ.ΒΕΡΟΙΑΣ'!E23+'Δ. ΠΡΩΤ.ΒΟΛΟΥ'!E23+'Δ. ΠΡΩΤ.ΗΡΑΚΛΕΙΟΥ'!E23+'Δ. ΠΡΩΤ.ΘΕΣΣΑΛΟΝΙΚΗΣ'!E23+'Δ. ΠΡΩΤ.ΙΩΑΝΝΙΝΩΝ'!E23+'Δ. ΠΡΩΤ.ΚΑΒΑΛΑΣ'!E23+'Δ. ΠΡΩΤ.ΚΑΛΑΜΑΤΑΣ'!E23+'Δ. ΠΡΩΤ.ΚΕΡΚΥΡΑΣ'!E23+'Δ. ΠΡΩΤ.ΚΟΖΑΝΗΣ'!E23+'Δ. ΠΡΩΤ.ΚΟΜΟΤΗΝΗΣ'!E23+'Δ. ΠΡΩΤ.ΚΟΡΙΝΘΟΥ'!E23+'Δ. ΠΡΩΤ.ΛΑΜΙΑΣ'!E23+'Δ. ΠΡΩΤ.ΛΑΡΙΣΑΣ'!E23+'Δ. ΠΡΩΤ.ΛΙΒΑΔΕΙΑΣ'!E23+'Δ. ΠΡΩΤ.ΜΕΣΟΛΟΓΓΙΟΥ'!E23+'Δ. ΠΡΩΤ.ΜΥΤΙΛΗΝΗΣ'!E23+'Δ. ΠΡΩΤ.ΝΑΥΠΛΙΟΥ'!E23+'Δ. ΠΡΩΤ.ΠΑΤΡΩΝ'!E23+'Δ. ΠΡΩΤ.ΠΕΙΡΑΙΩΣ'!E23+'Δ. ΠΡΩΤ.ΠΥΡΓΟΥ'!E23+'Δ. ΠΡΩΤ.ΡΟΔΟΥ'!E23+'Δ. ΠΡΩΤ.ΣΕΡΡΩΝ'!E23+'Δ. ΠΡΩΤ.ΣΥΡΟΥ'!E23+'Δ. ΠΡΩΤ.ΤΡΙΚΑΛΩΝ'!E23+'Δ. ΠΡΩΤ.ΤΡΙΠΟΛΗΣ'!E23+'Δ. ΠΡΩΤ.ΧΑΛΚΙΔΟΣ'!E23+'Δ. ΠΡΩΤ.ΧΑΝΙΩΝ'!E23</f>
        <v>9940</v>
      </c>
      <c r="F23" s="188">
        <f>'Δ. ΠΡΩΤ.ΑΓΡΙΝΙΟΥ'!F23+'Δ. ΠΡΩΤ.ΑΘΗΝΩΝ'!F23+'Δ. ΠΡΩΤ.ΑΛΕΞΑΝΔΡΟΥΠΟΛΗΣ'!F23+'Δ. ΠΡΩΤ.ΒΕΡΟΙΑΣ'!F23+'Δ. ΠΡΩΤ.ΒΟΛΟΥ'!F23+'Δ. ΠΡΩΤ.ΗΡΑΚΛΕΙΟΥ'!F23+'Δ. ΠΡΩΤ.ΘΕΣΣΑΛΟΝΙΚΗΣ'!F23+'Δ. ΠΡΩΤ.ΙΩΑΝΝΙΝΩΝ'!F23+'Δ. ΠΡΩΤ.ΚΑΒΑΛΑΣ'!F23+'Δ. ΠΡΩΤ.ΚΑΛΑΜΑΤΑΣ'!F23+'Δ. ΠΡΩΤ.ΚΕΡΚΥΡΑΣ'!F23+'Δ. ΠΡΩΤ.ΚΟΖΑΝΗΣ'!F23+'Δ. ΠΡΩΤ.ΚΟΜΟΤΗΝΗΣ'!F23+'Δ. ΠΡΩΤ.ΚΟΡΙΝΘΟΥ'!F23+'Δ. ΠΡΩΤ.ΛΑΜΙΑΣ'!F23+'Δ. ΠΡΩΤ.ΛΑΡΙΣΑΣ'!F23+'Δ. ΠΡΩΤ.ΛΙΒΑΔΕΙΑΣ'!F23+'Δ. ΠΡΩΤ.ΜΕΣΟΛΟΓΓΙΟΥ'!F23+'Δ. ΠΡΩΤ.ΜΥΤΙΛΗΝΗΣ'!F23+'Δ. ΠΡΩΤ.ΝΑΥΠΛΙΟΥ'!F23+'Δ. ΠΡΩΤ.ΠΑΤΡΩΝ'!F23+'Δ. ΠΡΩΤ.ΠΕΙΡΑΙΩΣ'!F23+'Δ. ΠΡΩΤ.ΠΥΡΓΟΥ'!F23+'Δ. ΠΡΩΤ.ΡΟΔΟΥ'!F23+'Δ. ΠΡΩΤ.ΣΕΡΡΩΝ'!F23+'Δ. ΠΡΩΤ.ΣΥΡΟΥ'!F23+'Δ. ΠΡΩΤ.ΤΡΙΚΑΛΩΝ'!F23+'Δ. ΠΡΩΤ.ΤΡΙΠΟΛΗΣ'!F23+'Δ. ΠΡΩΤ.ΧΑΛΚΙΔΟΣ'!F23+'Δ. ΠΡΩΤ.ΧΑΝΙΩΝ'!F23</f>
        <v>22795</v>
      </c>
      <c r="G23" s="188">
        <f>'Δ. ΠΡΩΤ.ΑΓΡΙΝΙΟΥ'!G23+'Δ. ΠΡΩΤ.ΑΘΗΝΩΝ'!G23+'Δ. ΠΡΩΤ.ΑΛΕΞΑΝΔΡΟΥΠΟΛΗΣ'!G23+'Δ. ΠΡΩΤ.ΒΕΡΟΙΑΣ'!G23+'Δ. ΠΡΩΤ.ΒΟΛΟΥ'!G23+'Δ. ΠΡΩΤ.ΗΡΑΚΛΕΙΟΥ'!G23+'Δ. ΠΡΩΤ.ΘΕΣΣΑΛΟΝΙΚΗΣ'!G23+'Δ. ΠΡΩΤ.ΙΩΑΝΝΙΝΩΝ'!G23+'Δ. ΠΡΩΤ.ΚΑΒΑΛΑΣ'!G23+'Δ. ΠΡΩΤ.ΚΑΛΑΜΑΤΑΣ'!G23+'Δ. ΠΡΩΤ.ΚΕΡΚΥΡΑΣ'!G23+'Δ. ΠΡΩΤ.ΚΟΖΑΝΗΣ'!G23+'Δ. ΠΡΩΤ.ΚΟΜΟΤΗΝΗΣ'!G23+'Δ. ΠΡΩΤ.ΚΟΡΙΝΘΟΥ'!G23+'Δ. ΠΡΩΤ.ΛΑΜΙΑΣ'!G23+'Δ. ΠΡΩΤ.ΛΑΡΙΣΑΣ'!G23+'Δ. ΠΡΩΤ.ΛΙΒΑΔΕΙΑΣ'!G23+'Δ. ΠΡΩΤ.ΜΕΣΟΛΟΓΓΙΟΥ'!G23+'Δ. ΠΡΩΤ.ΜΥΤΙΛΗΝΗΣ'!G23+'Δ. ΠΡΩΤ.ΝΑΥΠΛΙΟΥ'!G23+'Δ. ΠΡΩΤ.ΠΑΤΡΩΝ'!G23+'Δ. ΠΡΩΤ.ΠΕΙΡΑΙΩΣ'!G23+'Δ. ΠΡΩΤ.ΠΥΡΓΟΥ'!G23+'Δ. ΠΡΩΤ.ΡΟΔΟΥ'!G23+'Δ. ΠΡΩΤ.ΣΕΡΡΩΝ'!G23+'Δ. ΠΡΩΤ.ΣΥΡΟΥ'!G23+'Δ. ΠΡΩΤ.ΤΡΙΚΑΛΩΝ'!G23+'Δ. ΠΡΩΤ.ΤΡΙΠΟΛΗΣ'!G23+'Δ. ΠΡΩΤ.ΧΑΛΚΙΔΟΣ'!G23+'Δ. ΠΡΩΤ.ΧΑΝΙΩΝ'!G23</f>
        <v>7931</v>
      </c>
      <c r="H23" s="188">
        <f>'Δ. ΠΡΩΤ.ΑΓΡΙΝΙΟΥ'!H23+'Δ. ΠΡΩΤ.ΑΘΗΝΩΝ'!H23+'Δ. ΠΡΩΤ.ΑΛΕΞΑΝΔΡΟΥΠΟΛΗΣ'!H23+'Δ. ΠΡΩΤ.ΒΕΡΟΙΑΣ'!H23+'Δ. ΠΡΩΤ.ΒΟΛΟΥ'!H23+'Δ. ΠΡΩΤ.ΗΡΑΚΛΕΙΟΥ'!H23+'Δ. ΠΡΩΤ.ΘΕΣΣΑΛΟΝΙΚΗΣ'!H23+'Δ. ΠΡΩΤ.ΙΩΑΝΝΙΝΩΝ'!H23+'Δ. ΠΡΩΤ.ΚΑΒΑΛΑΣ'!H23+'Δ. ΠΡΩΤ.ΚΑΛΑΜΑΤΑΣ'!H23+'Δ. ΠΡΩΤ.ΚΕΡΚΥΡΑΣ'!H23+'Δ. ΠΡΩΤ.ΚΟΖΑΝΗΣ'!H23+'Δ. ΠΡΩΤ.ΚΟΜΟΤΗΝΗΣ'!H23+'Δ. ΠΡΩΤ.ΚΟΡΙΝΘΟΥ'!H23+'Δ. ΠΡΩΤ.ΛΑΜΙΑΣ'!H23+'Δ. ΠΡΩΤ.ΛΑΡΙΣΑΣ'!H23+'Δ. ΠΡΩΤ.ΛΙΒΑΔΕΙΑΣ'!H23+'Δ. ΠΡΩΤ.ΜΕΣΟΛΟΓΓΙΟΥ'!H23+'Δ. ΠΡΩΤ.ΜΥΤΙΛΗΝΗΣ'!H23+'Δ. ΠΡΩΤ.ΝΑΥΠΛΙΟΥ'!H23+'Δ. ΠΡΩΤ.ΠΑΤΡΩΝ'!H23+'Δ. ΠΡΩΤ.ΠΕΙΡΑΙΩΣ'!H23+'Δ. ΠΡΩΤ.ΠΥΡΓΟΥ'!H23+'Δ. ΠΡΩΤ.ΡΟΔΟΥ'!H23+'Δ. ΠΡΩΤ.ΣΕΡΡΩΝ'!H23+'Δ. ΠΡΩΤ.ΣΥΡΟΥ'!H23+'Δ. ΠΡΩΤ.ΤΡΙΚΑΛΩΝ'!H23+'Δ. ΠΡΩΤ.ΤΡΙΠΟΛΗΣ'!H23+'Δ. ΠΡΩΤ.ΧΑΛΚΙΔΟΣ'!H23+'Δ. ΠΡΩΤ.ΧΑΝΙΩΝ'!H23</f>
        <v>4153</v>
      </c>
      <c r="I23" s="188">
        <f>'Δ. ΠΡΩΤ.ΑΓΡΙΝΙΟΥ'!I23+'Δ. ΠΡΩΤ.ΑΘΗΝΩΝ'!I23+'Δ. ΠΡΩΤ.ΑΛΕΞΑΝΔΡΟΥΠΟΛΗΣ'!I23+'Δ. ΠΡΩΤ.ΒΕΡΟΙΑΣ'!I23+'Δ. ΠΡΩΤ.ΒΟΛΟΥ'!I23+'Δ. ΠΡΩΤ.ΗΡΑΚΛΕΙΟΥ'!I23+'Δ. ΠΡΩΤ.ΘΕΣΣΑΛΟΝΙΚΗΣ'!I23+'Δ. ΠΡΩΤ.ΙΩΑΝΝΙΝΩΝ'!I23+'Δ. ΠΡΩΤ.ΚΑΒΑΛΑΣ'!I23+'Δ. ΠΡΩΤ.ΚΑΛΑΜΑΤΑΣ'!I23+'Δ. ΠΡΩΤ.ΚΕΡΚΥΡΑΣ'!I23+'Δ. ΠΡΩΤ.ΚΟΖΑΝΗΣ'!I23+'Δ. ΠΡΩΤ.ΚΟΜΟΤΗΝΗΣ'!I23+'Δ. ΠΡΩΤ.ΚΟΡΙΝΘΟΥ'!I23+'Δ. ΠΡΩΤ.ΛΑΜΙΑΣ'!I23+'Δ. ΠΡΩΤ.ΛΑΡΙΣΑΣ'!I23+'Δ. ΠΡΩΤ.ΛΙΒΑΔΕΙΑΣ'!I23+'Δ. ΠΡΩΤ.ΜΕΣΟΛΟΓΓΙΟΥ'!I23+'Δ. ΠΡΩΤ.ΜΥΤΙΛΗΝΗΣ'!I23+'Δ. ΠΡΩΤ.ΝΑΥΠΛΙΟΥ'!I23+'Δ. ΠΡΩΤ.ΠΑΤΡΩΝ'!I23+'Δ. ΠΡΩΤ.ΠΕΙΡΑΙΩΣ'!I23+'Δ. ΠΡΩΤ.ΠΥΡΓΟΥ'!I23+'Δ. ΠΡΩΤ.ΡΟΔΟΥ'!I23+'Δ. ΠΡΩΤ.ΣΕΡΡΩΝ'!I23+'Δ. ΠΡΩΤ.ΣΥΡΟΥ'!I23+'Δ. ΠΡΩΤ.ΤΡΙΚΑΛΩΝ'!I23+'Δ. ΠΡΩΤ.ΤΡΙΠΟΛΗΣ'!I23+'Δ. ΠΡΩΤ.ΧΑΛΚΙΔΟΣ'!I23+'Δ. ΠΡΩΤ.ΧΑΝΙΩΝ'!I23</f>
        <v>6726</v>
      </c>
      <c r="J23" s="188">
        <f>'Δ. ΠΡΩΤ.ΑΓΡΙΝΙΟΥ'!J23+'Δ. ΠΡΩΤ.ΑΘΗΝΩΝ'!J23+'Δ. ΠΡΩΤ.ΑΛΕΞΑΝΔΡΟΥΠΟΛΗΣ'!J23+'Δ. ΠΡΩΤ.ΒΕΡΟΙΑΣ'!J23+'Δ. ΠΡΩΤ.ΒΟΛΟΥ'!J23+'Δ. ΠΡΩΤ.ΗΡΑΚΛΕΙΟΥ'!J23+'Δ. ΠΡΩΤ.ΘΕΣΣΑΛΟΝΙΚΗΣ'!J23+'Δ. ΠΡΩΤ.ΙΩΑΝΝΙΝΩΝ'!J23+'Δ. ΠΡΩΤ.ΚΑΒΑΛΑΣ'!J23+'Δ. ΠΡΩΤ.ΚΑΛΑΜΑΤΑΣ'!J23+'Δ. ΠΡΩΤ.ΚΕΡΚΥΡΑΣ'!J23+'Δ. ΠΡΩΤ.ΚΟΖΑΝΗΣ'!J23+'Δ. ΠΡΩΤ.ΚΟΜΟΤΗΝΗΣ'!J23+'Δ. ΠΡΩΤ.ΚΟΡΙΝΘΟΥ'!J23+'Δ. ΠΡΩΤ.ΛΑΜΙΑΣ'!J23+'Δ. ΠΡΩΤ.ΛΑΡΙΣΑΣ'!J23+'Δ. ΠΡΩΤ.ΛΙΒΑΔΕΙΑΣ'!J23+'Δ. ΠΡΩΤ.ΜΕΣΟΛΟΓΓΙΟΥ'!J23+'Δ. ΠΡΩΤ.ΜΥΤΙΛΗΝΗΣ'!J23+'Δ. ΠΡΩΤ.ΝΑΥΠΛΙΟΥ'!J23+'Δ. ΠΡΩΤ.ΠΑΤΡΩΝ'!J23+'Δ. ΠΡΩΤ.ΠΕΙΡΑΙΩΣ'!J23+'Δ. ΠΡΩΤ.ΠΥΡΓΟΥ'!J23+'Δ. ΠΡΩΤ.ΡΟΔΟΥ'!J23+'Δ. ΠΡΩΤ.ΣΕΡΡΩΝ'!J23+'Δ. ΠΡΩΤ.ΣΥΡΟΥ'!J23+'Δ. ΠΡΩΤ.ΤΡΙΚΑΛΩΝ'!J23+'Δ. ΠΡΩΤ.ΤΡΙΠΟΛΗΣ'!J23+'Δ. ΠΡΩΤ.ΧΑΛΚΙΔΟΣ'!J23+'Δ. ΠΡΩΤ.ΧΑΝΙΩΝ'!J23</f>
        <v>3173</v>
      </c>
      <c r="K23" s="188">
        <f>'Δ. ΠΡΩΤ.ΑΓΡΙΝΙΟΥ'!K23+'Δ. ΠΡΩΤ.ΑΘΗΝΩΝ'!K23+'Δ. ΠΡΩΤ.ΑΛΕΞΑΝΔΡΟΥΠΟΛΗΣ'!K23+'Δ. ΠΡΩΤ.ΒΕΡΟΙΑΣ'!K23+'Δ. ΠΡΩΤ.ΒΟΛΟΥ'!K23+'Δ. ΠΡΩΤ.ΗΡΑΚΛΕΙΟΥ'!K23+'Δ. ΠΡΩΤ.ΘΕΣΣΑΛΟΝΙΚΗΣ'!K23+'Δ. ΠΡΩΤ.ΙΩΑΝΝΙΝΩΝ'!K23+'Δ. ΠΡΩΤ.ΚΑΒΑΛΑΣ'!K23+'Δ. ΠΡΩΤ.ΚΑΛΑΜΑΤΑΣ'!K23+'Δ. ΠΡΩΤ.ΚΕΡΚΥΡΑΣ'!K23+'Δ. ΠΡΩΤ.ΚΟΖΑΝΗΣ'!K23+'Δ. ΠΡΩΤ.ΚΟΜΟΤΗΝΗΣ'!K23+'Δ. ΠΡΩΤ.ΚΟΡΙΝΘΟΥ'!K23+'Δ. ΠΡΩΤ.ΛΑΜΙΑΣ'!K23+'Δ. ΠΡΩΤ.ΛΑΡΙΣΑΣ'!K23+'Δ. ΠΡΩΤ.ΛΙΒΑΔΕΙΑΣ'!K23+'Δ. ΠΡΩΤ.ΜΕΣΟΛΟΓΓΙΟΥ'!K23+'Δ. ΠΡΩΤ.ΜΥΤΙΛΗΝΗΣ'!K23+'Δ. ΠΡΩΤ.ΝΑΥΠΛΙΟΥ'!K23+'Δ. ΠΡΩΤ.ΠΑΤΡΩΝ'!K23+'Δ. ΠΡΩΤ.ΠΕΙΡΑΙΩΣ'!K23+'Δ. ΠΡΩΤ.ΠΥΡΓΟΥ'!K23+'Δ. ΠΡΩΤ.ΡΟΔΟΥ'!K23+'Δ. ΠΡΩΤ.ΣΕΡΡΩΝ'!K23+'Δ. ΠΡΩΤ.ΣΥΡΟΥ'!K23+'Δ. ΠΡΩΤ.ΤΡΙΚΑΛΩΝ'!K23+'Δ. ΠΡΩΤ.ΤΡΙΠΟΛΗΣ'!K23+'Δ. ΠΡΩΤ.ΧΑΛΚΙΔΟΣ'!K23+'Δ. ΠΡΩΤ.ΧΑΝΙΩΝ'!K23</f>
        <v>21983</v>
      </c>
      <c r="L23" s="188">
        <f>'Δ. ΠΡΩΤ.ΑΓΡΙΝΙΟΥ'!L23+'Δ. ΠΡΩΤ.ΑΘΗΝΩΝ'!L23+'Δ. ΠΡΩΤ.ΑΛΕΞΑΝΔΡΟΥΠΟΛΗΣ'!L23+'Δ. ΠΡΩΤ.ΒΕΡΟΙΑΣ'!L23+'Δ. ΠΡΩΤ.ΒΟΛΟΥ'!L23+'Δ. ΠΡΩΤ.ΗΡΑΚΛΕΙΟΥ'!L23+'Δ. ΠΡΩΤ.ΘΕΣΣΑΛΟΝΙΚΗΣ'!L23+'Δ. ΠΡΩΤ.ΙΩΑΝΝΙΝΩΝ'!L23+'Δ. ΠΡΩΤ.ΚΑΒΑΛΑΣ'!L23+'Δ. ΠΡΩΤ.ΚΑΛΑΜΑΤΑΣ'!L23+'Δ. ΠΡΩΤ.ΚΕΡΚΥΡΑΣ'!L23+'Δ. ΠΡΩΤ.ΚΟΖΑΝΗΣ'!L23+'Δ. ΠΡΩΤ.ΚΟΜΟΤΗΝΗΣ'!L23+'Δ. ΠΡΩΤ.ΚΟΡΙΝΘΟΥ'!L23+'Δ. ΠΡΩΤ.ΛΑΜΙΑΣ'!L23+'Δ. ΠΡΩΤ.ΛΑΡΙΣΑΣ'!L23+'Δ. ΠΡΩΤ.ΛΙΒΑΔΕΙΑΣ'!L23+'Δ. ΠΡΩΤ.ΜΕΣΟΛΟΓΓΙΟΥ'!L23+'Δ. ΠΡΩΤ.ΜΥΤΙΛΗΝΗΣ'!L23+'Δ. ΠΡΩΤ.ΝΑΥΠΛΙΟΥ'!L23+'Δ. ΠΡΩΤ.ΠΑΤΡΩΝ'!L23+'Δ. ΠΡΩΤ.ΠΕΙΡΑΙΩΣ'!L23+'Δ. ΠΡΩΤ.ΠΥΡΓΟΥ'!L23+'Δ. ΠΡΩΤ.ΡΟΔΟΥ'!L23+'Δ. ΠΡΩΤ.ΣΕΡΡΩΝ'!L23+'Δ. ΠΡΩΤ.ΣΥΡΟΥ'!L23+'Δ. ΠΡΩΤ.ΤΡΙΚΑΛΩΝ'!L23+'Δ. ΠΡΩΤ.ΤΡΙΠΟΛΗΣ'!L23+'Δ. ΠΡΩΤ.ΧΑΛΚΙΔΟΣ'!L23+'Δ. ΠΡΩΤ.ΧΑΝΙΩΝ'!L23</f>
        <v>7837</v>
      </c>
      <c r="M23" s="188">
        <f>'Δ. ΠΡΩΤ.ΑΓΡΙΝΙΟΥ'!M23+'Δ. ΠΡΩΤ.ΑΘΗΝΩΝ'!M23+'Δ. ΠΡΩΤ.ΑΛΕΞΑΝΔΡΟΥΠΟΛΗΣ'!M23+'Δ. ΠΡΩΤ.ΒΕΡΟΙΑΣ'!M23+'Δ. ΠΡΩΤ.ΒΟΛΟΥ'!M23+'Δ. ΠΡΩΤ.ΗΡΑΚΛΕΙΟΥ'!M23+'Δ. ΠΡΩΤ.ΘΕΣΣΑΛΟΝΙΚΗΣ'!M23+'Δ. ΠΡΩΤ.ΙΩΑΝΝΙΝΩΝ'!M23+'Δ. ΠΡΩΤ.ΚΑΒΑΛΑΣ'!M23+'Δ. ΠΡΩΤ.ΚΑΛΑΜΑΤΑΣ'!M23+'Δ. ΠΡΩΤ.ΚΕΡΚΥΡΑΣ'!M23+'Δ. ΠΡΩΤ.ΚΟΖΑΝΗΣ'!M23+'Δ. ΠΡΩΤ.ΚΟΜΟΤΗΝΗΣ'!M23+'Δ. ΠΡΩΤ.ΚΟΡΙΝΘΟΥ'!M23+'Δ. ΠΡΩΤ.ΛΑΜΙΑΣ'!M23+'Δ. ΠΡΩΤ.ΛΑΡΙΣΑΣ'!M23+'Δ. ΠΡΩΤ.ΛΙΒΑΔΕΙΑΣ'!M23+'Δ. ΠΡΩΤ.ΜΕΣΟΛΟΓΓΙΟΥ'!M23+'Δ. ΠΡΩΤ.ΜΥΤΙΛΗΝΗΣ'!M23+'Δ. ΠΡΩΤ.ΝΑΥΠΛΙΟΥ'!M23+'Δ. ΠΡΩΤ.ΠΑΤΡΩΝ'!M23+'Δ. ΠΡΩΤ.ΠΕΙΡΑΙΩΣ'!M23+'Δ. ΠΡΩΤ.ΠΥΡΓΟΥ'!M23+'Δ. ΠΡΩΤ.ΡΟΔΟΥ'!M23+'Δ. ΠΡΩΤ.ΣΕΡΡΩΝ'!M23+'Δ. ΠΡΩΤ.ΣΥΡΟΥ'!M23+'Δ. ΠΡΩΤ.ΤΡΙΚΑΛΩΝ'!M23+'Δ. ΠΡΩΤ.ΤΡΙΠΟΛΗΣ'!M23+'Δ. ΠΡΩΤ.ΧΑΛΚΙΔΟΣ'!M23+'Δ. ΠΡΩΤ.ΧΑΝΙΩΝ'!M23</f>
        <v>3334</v>
      </c>
      <c r="N23" s="188">
        <f>'Δ. ΠΡΩΤ.ΑΓΡΙΝΙΟΥ'!N23+'Δ. ΠΡΩΤ.ΑΘΗΝΩΝ'!N23+'Δ. ΠΡΩΤ.ΑΛΕΞΑΝΔΡΟΥΠΟΛΗΣ'!N23+'Δ. ΠΡΩΤ.ΒΕΡΟΙΑΣ'!N23+'Δ. ΠΡΩΤ.ΒΟΛΟΥ'!N23+'Δ. ΠΡΩΤ.ΗΡΑΚΛΕΙΟΥ'!N23+'Δ. ΠΡΩΤ.ΘΕΣΣΑΛΟΝΙΚΗΣ'!N23+'Δ. ΠΡΩΤ.ΙΩΑΝΝΙΝΩΝ'!N23+'Δ. ΠΡΩΤ.ΚΑΒΑΛΑΣ'!N23+'Δ. ΠΡΩΤ.ΚΑΛΑΜΑΤΑΣ'!N23+'Δ. ΠΡΩΤ.ΚΕΡΚΥΡΑΣ'!N23+'Δ. ΠΡΩΤ.ΚΟΖΑΝΗΣ'!N23+'Δ. ΠΡΩΤ.ΚΟΜΟΤΗΝΗΣ'!N23+'Δ. ΠΡΩΤ.ΚΟΡΙΝΘΟΥ'!N23+'Δ. ΠΡΩΤ.ΛΑΜΙΑΣ'!N23+'Δ. ΠΡΩΤ.ΛΑΡΙΣΑΣ'!N23+'Δ. ΠΡΩΤ.ΛΙΒΑΔΕΙΑΣ'!N23+'Δ. ΠΡΩΤ.ΜΕΣΟΛΟΓΓΙΟΥ'!N23+'Δ. ΠΡΩΤ.ΜΥΤΙΛΗΝΗΣ'!N23+'Δ. ΠΡΩΤ.ΝΑΥΠΛΙΟΥ'!N23+'Δ. ΠΡΩΤ.ΠΑΤΡΩΝ'!N23+'Δ. ΠΡΩΤ.ΠΕΙΡΑΙΩΣ'!N23+'Δ. ΠΡΩΤ.ΠΥΡΓΟΥ'!N23+'Δ. ΠΡΩΤ.ΡΟΔΟΥ'!N23+'Δ. ΠΡΩΤ.ΣΕΡΡΩΝ'!N23+'Δ. ΠΡΩΤ.ΣΥΡΟΥ'!N23+'Δ. ΠΡΩΤ.ΤΡΙΚΑΛΩΝ'!N23+'Δ. ΠΡΩΤ.ΤΡΙΠΟΛΗΣ'!N23+'Δ. ΠΡΩΤ.ΧΑΛΚΙΔΟΣ'!N23+'Δ. ΠΡΩΤ.ΧΑΝΙΩΝ'!N23</f>
        <v>3293</v>
      </c>
      <c r="O23" s="188">
        <f>'Δ. ΠΡΩΤ.ΑΓΡΙΝΙΟΥ'!O23+'Δ. ΠΡΩΤ.ΑΘΗΝΩΝ'!O23+'Δ. ΠΡΩΤ.ΑΛΕΞΑΝΔΡΟΥΠΟΛΗΣ'!O23+'Δ. ΠΡΩΤ.ΒΕΡΟΙΑΣ'!O23+'Δ. ΠΡΩΤ.ΒΟΛΟΥ'!O23+'Δ. ΠΡΩΤ.ΗΡΑΚΛΕΙΟΥ'!O23+'Δ. ΠΡΩΤ.ΘΕΣΣΑΛΟΝΙΚΗΣ'!O23+'Δ. ΠΡΩΤ.ΙΩΑΝΝΙΝΩΝ'!O23+'Δ. ΠΡΩΤ.ΚΑΒΑΛΑΣ'!O23+'Δ. ΠΡΩΤ.ΚΑΛΑΜΑΤΑΣ'!O23+'Δ. ΠΡΩΤ.ΚΕΡΚΥΡΑΣ'!O23+'Δ. ΠΡΩΤ.ΚΟΖΑΝΗΣ'!O23+'Δ. ΠΡΩΤ.ΚΟΜΟΤΗΝΗΣ'!O23+'Δ. ΠΡΩΤ.ΚΟΡΙΝΘΟΥ'!O23+'Δ. ΠΡΩΤ.ΛΑΜΙΑΣ'!O23+'Δ. ΠΡΩΤ.ΛΑΡΙΣΑΣ'!O23+'Δ. ΠΡΩΤ.ΛΙΒΑΔΕΙΑΣ'!O23+'Δ. ΠΡΩΤ.ΜΕΣΟΛΟΓΓΙΟΥ'!O23+'Δ. ΠΡΩΤ.ΜΥΤΙΛΗΝΗΣ'!O23+'Δ. ΠΡΩΤ.ΝΑΥΠΛΙΟΥ'!O23+'Δ. ΠΡΩΤ.ΠΑΤΡΩΝ'!O23+'Δ. ΠΡΩΤ.ΠΕΙΡΑΙΩΣ'!O23+'Δ. ΠΡΩΤ.ΠΥΡΓΟΥ'!O23+'Δ. ΠΡΩΤ.ΡΟΔΟΥ'!O23+'Δ. ΠΡΩΤ.ΣΕΡΡΩΝ'!O23+'Δ. ΠΡΩΤ.ΣΥΡΟΥ'!O23+'Δ. ΠΡΩΤ.ΤΡΙΚΑΛΩΝ'!O23+'Δ. ΠΡΩΤ.ΤΡΙΠΟΛΗΣ'!O23+'Δ. ΠΡΩΤ.ΧΑΛΚΙΔΟΣ'!O23+'Δ. ΠΡΩΤ.ΧΑΝΙΩΝ'!O23</f>
        <v>2035</v>
      </c>
      <c r="P23" s="188">
        <f>'Δ. ΠΡΩΤ.ΑΓΡΙΝΙΟΥ'!P23+'Δ. ΠΡΩΤ.ΑΘΗΝΩΝ'!P23+'Δ. ΠΡΩΤ.ΑΛΕΞΑΝΔΡΟΥΠΟΛΗΣ'!P23+'Δ. ΠΡΩΤ.ΒΕΡΟΙΑΣ'!P23+'Δ. ΠΡΩΤ.ΒΟΛΟΥ'!P23+'Δ. ΠΡΩΤ.ΗΡΑΚΛΕΙΟΥ'!P23+'Δ. ΠΡΩΤ.ΘΕΣΣΑΛΟΝΙΚΗΣ'!P23+'Δ. ΠΡΩΤ.ΙΩΑΝΝΙΝΩΝ'!P23+'Δ. ΠΡΩΤ.ΚΑΒΑΛΑΣ'!P23+'Δ. ΠΡΩΤ.ΚΑΛΑΜΑΤΑΣ'!P23+'Δ. ΠΡΩΤ.ΚΕΡΚΥΡΑΣ'!P23+'Δ. ΠΡΩΤ.ΚΟΖΑΝΗΣ'!P23+'Δ. ΠΡΩΤ.ΚΟΜΟΤΗΝΗΣ'!P23+'Δ. ΠΡΩΤ.ΚΟΡΙΝΘΟΥ'!P23+'Δ. ΠΡΩΤ.ΛΑΜΙΑΣ'!P23+'Δ. ΠΡΩΤ.ΛΑΡΙΣΑΣ'!P23+'Δ. ΠΡΩΤ.ΛΙΒΑΔΕΙΑΣ'!P23+'Δ. ΠΡΩΤ.ΜΕΣΟΛΟΓΓΙΟΥ'!P23+'Δ. ΠΡΩΤ.ΜΥΤΙΛΗΝΗΣ'!P23+'Δ. ΠΡΩΤ.ΝΑΥΠΛΙΟΥ'!P23+'Δ. ΠΡΩΤ.ΠΑΤΡΩΝ'!P23+'Δ. ΠΡΩΤ.ΠΕΙΡΑΙΩΣ'!P23+'Δ. ΠΡΩΤ.ΠΥΡΓΟΥ'!P23+'Δ. ΠΡΩΤ.ΡΟΔΟΥ'!P23+'Δ. ΠΡΩΤ.ΣΕΡΡΩΝ'!P23+'Δ. ΠΡΩΤ.ΣΥΡΟΥ'!P23+'Δ. ΠΡΩΤ.ΤΡΙΚΑΛΩΝ'!P23+'Δ. ΠΡΩΤ.ΤΡΙΠΟΛΗΣ'!P23+'Δ. ΠΡΩΤ.ΧΑΛΚΙΔΟΣ'!P23+'Δ. ΠΡΩΤ.ΧΑΝΙΩΝ'!P23</f>
        <v>16499</v>
      </c>
    </row>
    <row r="24" spans="1:18" ht="20.100000000000001" customHeight="1" x14ac:dyDescent="0.2">
      <c r="A24" s="15" t="s">
        <v>7</v>
      </c>
      <c r="B24" s="188">
        <f>'Δ. ΠΡΩΤ.ΑΓΡΙΝΙΟΥ'!B24+'Δ. ΠΡΩΤ.ΑΘΗΝΩΝ'!B24+'Δ. ΠΡΩΤ.ΑΛΕΞΑΝΔΡΟΥΠΟΛΗΣ'!B24+'Δ. ΠΡΩΤ.ΒΕΡΟΙΑΣ'!B24+'Δ. ΠΡΩΤ.ΒΟΛΟΥ'!B24+'Δ. ΠΡΩΤ.ΗΡΑΚΛΕΙΟΥ'!B24+'Δ. ΠΡΩΤ.ΘΕΣΣΑΛΟΝΙΚΗΣ'!B24+'Δ. ΠΡΩΤ.ΙΩΑΝΝΙΝΩΝ'!B24+'Δ. ΠΡΩΤ.ΚΑΒΑΛΑΣ'!B24+'Δ. ΠΡΩΤ.ΚΑΛΑΜΑΤΑΣ'!B24+'Δ. ΠΡΩΤ.ΚΕΡΚΥΡΑΣ'!B24+'Δ. ΠΡΩΤ.ΚΟΖΑΝΗΣ'!B24+'Δ. ΠΡΩΤ.ΚΟΜΟΤΗΝΗΣ'!B24+'Δ. ΠΡΩΤ.ΚΟΡΙΝΘΟΥ'!B24+'Δ. ΠΡΩΤ.ΛΑΜΙΑΣ'!B24+'Δ. ΠΡΩΤ.ΛΑΡΙΣΑΣ'!B24+'Δ. ΠΡΩΤ.ΛΙΒΑΔΕΙΑΣ'!B24+'Δ. ΠΡΩΤ.ΜΕΣΟΛΟΓΓΙΟΥ'!B24+'Δ. ΠΡΩΤ.ΜΥΤΙΛΗΝΗΣ'!B24+'Δ. ΠΡΩΤ.ΝΑΥΠΛΙΟΥ'!B24+'Δ. ΠΡΩΤ.ΠΑΤΡΩΝ'!B24+'Δ. ΠΡΩΤ.ΠΕΙΡΑΙΩΣ'!B24+'Δ. ΠΡΩΤ.ΠΥΡΓΟΥ'!B24+'Δ. ΠΡΩΤ.ΡΟΔΟΥ'!B24+'Δ. ΠΡΩΤ.ΣΕΡΡΩΝ'!B24+'Δ. ΠΡΩΤ.ΣΥΡΟΥ'!B24+'Δ. ΠΡΩΤ.ΤΡΙΚΑΛΩΝ'!B24+'Δ. ΠΡΩΤ.ΤΡΙΠΟΛΗΣ'!B24+'Δ. ΠΡΩΤ.ΧΑΛΚΙΔΟΣ'!B24+'Δ. ΠΡΩΤ.ΧΑΝΙΩΝ'!B24</f>
        <v>7722</v>
      </c>
      <c r="C24" s="188">
        <f>'Δ. ΠΡΩΤ.ΑΓΡΙΝΙΟΥ'!C24+'Δ. ΠΡΩΤ.ΑΘΗΝΩΝ'!C24+'Δ. ΠΡΩΤ.ΑΛΕΞΑΝΔΡΟΥΠΟΛΗΣ'!C24+'Δ. ΠΡΩΤ.ΒΕΡΟΙΑΣ'!C24+'Δ. ΠΡΩΤ.ΒΟΛΟΥ'!C24+'Δ. ΠΡΩΤ.ΗΡΑΚΛΕΙΟΥ'!C24+'Δ. ΠΡΩΤ.ΘΕΣΣΑΛΟΝΙΚΗΣ'!C24+'Δ. ΠΡΩΤ.ΙΩΑΝΝΙΝΩΝ'!C24+'Δ. ΠΡΩΤ.ΚΑΒΑΛΑΣ'!C24+'Δ. ΠΡΩΤ.ΚΑΛΑΜΑΤΑΣ'!C24+'Δ. ΠΡΩΤ.ΚΕΡΚΥΡΑΣ'!C24+'Δ. ΠΡΩΤ.ΚΟΖΑΝΗΣ'!C24+'Δ. ΠΡΩΤ.ΚΟΜΟΤΗΝΗΣ'!C24+'Δ. ΠΡΩΤ.ΚΟΡΙΝΘΟΥ'!C24+'Δ. ΠΡΩΤ.ΛΑΜΙΑΣ'!C24+'Δ. ΠΡΩΤ.ΛΑΡΙΣΑΣ'!C24+'Δ. ΠΡΩΤ.ΛΙΒΑΔΕΙΑΣ'!C24+'Δ. ΠΡΩΤ.ΜΕΣΟΛΟΓΓΙΟΥ'!C24+'Δ. ΠΡΩΤ.ΜΥΤΙΛΗΝΗΣ'!C24+'Δ. ΠΡΩΤ.ΝΑΥΠΛΙΟΥ'!C24+'Δ. ΠΡΩΤ.ΠΑΤΡΩΝ'!C24+'Δ. ΠΡΩΤ.ΠΕΙΡΑΙΩΣ'!C24+'Δ. ΠΡΩΤ.ΠΥΡΓΟΥ'!C24+'Δ. ΠΡΩΤ.ΡΟΔΟΥ'!C24+'Δ. ΠΡΩΤ.ΣΕΡΡΩΝ'!C24+'Δ. ΠΡΩΤ.ΣΥΡΟΥ'!C24+'Δ. ΠΡΩΤ.ΤΡΙΚΑΛΩΝ'!C24+'Δ. ΠΡΩΤ.ΤΡΙΠΟΛΗΣ'!C24+'Δ. ΠΡΩΤ.ΧΑΛΚΙΔΟΣ'!C24+'Δ. ΠΡΩΤ.ΧΑΝΙΩΝ'!C24</f>
        <v>1846</v>
      </c>
      <c r="D24" s="188">
        <f>'Δ. ΠΡΩΤ.ΑΓΡΙΝΙΟΥ'!D24+'Δ. ΠΡΩΤ.ΑΘΗΝΩΝ'!D24+'Δ. ΠΡΩΤ.ΑΛΕΞΑΝΔΡΟΥΠΟΛΗΣ'!D24+'Δ. ΠΡΩΤ.ΒΕΡΟΙΑΣ'!D24+'Δ. ΠΡΩΤ.ΒΟΛΟΥ'!D24+'Δ. ΠΡΩΤ.ΗΡΑΚΛΕΙΟΥ'!D24+'Δ. ΠΡΩΤ.ΘΕΣΣΑΛΟΝΙΚΗΣ'!D24+'Δ. ΠΡΩΤ.ΙΩΑΝΝΙΝΩΝ'!D24+'Δ. ΠΡΩΤ.ΚΑΒΑΛΑΣ'!D24+'Δ. ΠΡΩΤ.ΚΑΛΑΜΑΤΑΣ'!D24+'Δ. ΠΡΩΤ.ΚΕΡΚΥΡΑΣ'!D24+'Δ. ΠΡΩΤ.ΚΟΖΑΝΗΣ'!D24+'Δ. ΠΡΩΤ.ΚΟΜΟΤΗΝΗΣ'!D24+'Δ. ΠΡΩΤ.ΚΟΡΙΝΘΟΥ'!D24+'Δ. ΠΡΩΤ.ΛΑΜΙΑΣ'!D24+'Δ. ΠΡΩΤ.ΛΑΡΙΣΑΣ'!D24+'Δ. ΠΡΩΤ.ΛΙΒΑΔΕΙΑΣ'!D24+'Δ. ΠΡΩΤ.ΜΕΣΟΛΟΓΓΙΟΥ'!D24+'Δ. ΠΡΩΤ.ΜΥΤΙΛΗΝΗΣ'!D24+'Δ. ΠΡΩΤ.ΝΑΥΠΛΙΟΥ'!D24+'Δ. ΠΡΩΤ.ΠΑΤΡΩΝ'!D24+'Δ. ΠΡΩΤ.ΠΕΙΡΑΙΩΣ'!D24+'Δ. ΠΡΩΤ.ΠΥΡΓΟΥ'!D24+'Δ. ΠΡΩΤ.ΡΟΔΟΥ'!D24+'Δ. ΠΡΩΤ.ΣΕΡΡΩΝ'!D24+'Δ. ΠΡΩΤ.ΣΥΡΟΥ'!D24+'Δ. ΠΡΩΤ.ΤΡΙΚΑΛΩΝ'!D24+'Δ. ΠΡΩΤ.ΤΡΙΠΟΛΗΣ'!D24+'Δ. ΠΡΩΤ.ΧΑΛΚΙΔΟΣ'!D24+'Δ. ΠΡΩΤ.ΧΑΝΙΩΝ'!D24</f>
        <v>5501</v>
      </c>
      <c r="E24" s="188">
        <f>'Δ. ΠΡΩΤ.ΑΓΡΙΝΙΟΥ'!E24+'Δ. ΠΡΩΤ.ΑΘΗΝΩΝ'!E24+'Δ. ΠΡΩΤ.ΑΛΕΞΑΝΔΡΟΥΠΟΛΗΣ'!E24+'Δ. ΠΡΩΤ.ΒΕΡΟΙΑΣ'!E24+'Δ. ΠΡΩΤ.ΒΟΛΟΥ'!E24+'Δ. ΠΡΩΤ.ΗΡΑΚΛΕΙΟΥ'!E24+'Δ. ΠΡΩΤ.ΘΕΣΣΑΛΟΝΙΚΗΣ'!E24+'Δ. ΠΡΩΤ.ΙΩΑΝΝΙΝΩΝ'!E24+'Δ. ΠΡΩΤ.ΚΑΒΑΛΑΣ'!E24+'Δ. ΠΡΩΤ.ΚΑΛΑΜΑΤΑΣ'!E24+'Δ. ΠΡΩΤ.ΚΕΡΚΥΡΑΣ'!E24+'Δ. ΠΡΩΤ.ΚΟΖΑΝΗΣ'!E24+'Δ. ΠΡΩΤ.ΚΟΜΟΤΗΝΗΣ'!E24+'Δ. ΠΡΩΤ.ΚΟΡΙΝΘΟΥ'!E24+'Δ. ΠΡΩΤ.ΛΑΜΙΑΣ'!E24+'Δ. ΠΡΩΤ.ΛΑΡΙΣΑΣ'!E24+'Δ. ΠΡΩΤ.ΛΙΒΑΔΕΙΑΣ'!E24+'Δ. ΠΡΩΤ.ΜΕΣΟΛΟΓΓΙΟΥ'!E24+'Δ. ΠΡΩΤ.ΜΥΤΙΛΗΝΗΣ'!E24+'Δ. ΠΡΩΤ.ΝΑΥΠΛΙΟΥ'!E24+'Δ. ΠΡΩΤ.ΠΑΤΡΩΝ'!E24+'Δ. ΠΡΩΤ.ΠΕΙΡΑΙΩΣ'!E24+'Δ. ΠΡΩΤ.ΠΥΡΓΟΥ'!E24+'Δ. ΠΡΩΤ.ΡΟΔΟΥ'!E24+'Δ. ΠΡΩΤ.ΣΕΡΡΩΝ'!E24+'Δ. ΠΡΩΤ.ΣΥΡΟΥ'!E24+'Δ. ΠΡΩΤ.ΤΡΙΚΑΛΩΝ'!E24+'Δ. ΠΡΩΤ.ΤΡΙΠΟΛΗΣ'!E24+'Δ. ΠΡΩΤ.ΧΑΛΚΙΔΟΣ'!E24+'Δ. ΠΡΩΤ.ΧΑΝΙΩΝ'!E24</f>
        <v>12095</v>
      </c>
      <c r="F24" s="188">
        <f>'Δ. ΠΡΩΤ.ΑΓΡΙΝΙΟΥ'!F24+'Δ. ΠΡΩΤ.ΑΘΗΝΩΝ'!F24+'Δ. ΠΡΩΤ.ΑΛΕΞΑΝΔΡΟΥΠΟΛΗΣ'!F24+'Δ. ΠΡΩΤ.ΒΕΡΟΙΑΣ'!F24+'Δ. ΠΡΩΤ.ΒΟΛΟΥ'!F24+'Δ. ΠΡΩΤ.ΗΡΑΚΛΕΙΟΥ'!F24+'Δ. ΠΡΩΤ.ΘΕΣΣΑΛΟΝΙΚΗΣ'!F24+'Δ. ΠΡΩΤ.ΙΩΑΝΝΙΝΩΝ'!F24+'Δ. ΠΡΩΤ.ΚΑΒΑΛΑΣ'!F24+'Δ. ΠΡΩΤ.ΚΑΛΑΜΑΤΑΣ'!F24+'Δ. ΠΡΩΤ.ΚΕΡΚΥΡΑΣ'!F24+'Δ. ΠΡΩΤ.ΚΟΖΑΝΗΣ'!F24+'Δ. ΠΡΩΤ.ΚΟΜΟΤΗΝΗΣ'!F24+'Δ. ΠΡΩΤ.ΚΟΡΙΝΘΟΥ'!F24+'Δ. ΠΡΩΤ.ΛΑΜΙΑΣ'!F24+'Δ. ΠΡΩΤ.ΛΑΡΙΣΑΣ'!F24+'Δ. ΠΡΩΤ.ΛΙΒΑΔΕΙΑΣ'!F24+'Δ. ΠΡΩΤ.ΜΕΣΟΛΟΓΓΙΟΥ'!F24+'Δ. ΠΡΩΤ.ΜΥΤΙΛΗΝΗΣ'!F24+'Δ. ΠΡΩΤ.ΝΑΥΠΛΙΟΥ'!F24+'Δ. ΠΡΩΤ.ΠΑΤΡΩΝ'!F24+'Δ. ΠΡΩΤ.ΠΕΙΡΑΙΩΣ'!F24+'Δ. ΠΡΩΤ.ΠΥΡΓΟΥ'!F24+'Δ. ΠΡΩΤ.ΡΟΔΟΥ'!F24+'Δ. ΠΡΩΤ.ΣΕΡΡΩΝ'!F24+'Δ. ΠΡΩΤ.ΣΥΡΟΥ'!F24+'Δ. ΠΡΩΤ.ΤΡΙΚΑΛΩΝ'!F24+'Δ. ΠΡΩΤ.ΤΡΙΠΟΛΗΣ'!F24+'Δ. ΠΡΩΤ.ΧΑΛΚΙΔΟΣ'!F24+'Δ. ΠΡΩΤ.ΧΑΝΙΩΝ'!F24</f>
        <v>27164</v>
      </c>
      <c r="G24" s="188">
        <f>'Δ. ΠΡΩΤ.ΑΓΡΙΝΙΟΥ'!G24+'Δ. ΠΡΩΤ.ΑΘΗΝΩΝ'!G24+'Δ. ΠΡΩΤ.ΑΛΕΞΑΝΔΡΟΥΠΟΛΗΣ'!G24+'Δ. ΠΡΩΤ.ΒΕΡΟΙΑΣ'!G24+'Δ. ΠΡΩΤ.ΒΟΛΟΥ'!G24+'Δ. ΠΡΩΤ.ΗΡΑΚΛΕΙΟΥ'!G24+'Δ. ΠΡΩΤ.ΘΕΣΣΑΛΟΝΙΚΗΣ'!G24+'Δ. ΠΡΩΤ.ΙΩΑΝΝΙΝΩΝ'!G24+'Δ. ΠΡΩΤ.ΚΑΒΑΛΑΣ'!G24+'Δ. ΠΡΩΤ.ΚΑΛΑΜΑΤΑΣ'!G24+'Δ. ΠΡΩΤ.ΚΕΡΚΥΡΑΣ'!G24+'Δ. ΠΡΩΤ.ΚΟΖΑΝΗΣ'!G24+'Δ. ΠΡΩΤ.ΚΟΜΟΤΗΝΗΣ'!G24+'Δ. ΠΡΩΤ.ΚΟΡΙΝΘΟΥ'!G24+'Δ. ΠΡΩΤ.ΛΑΜΙΑΣ'!G24+'Δ. ΠΡΩΤ.ΛΑΡΙΣΑΣ'!G24+'Δ. ΠΡΩΤ.ΛΙΒΑΔΕΙΑΣ'!G24+'Δ. ΠΡΩΤ.ΜΕΣΟΛΟΓΓΙΟΥ'!G24+'Δ. ΠΡΩΤ.ΜΥΤΙΛΗΝΗΣ'!G24+'Δ. ΠΡΩΤ.ΝΑΥΠΛΙΟΥ'!G24+'Δ. ΠΡΩΤ.ΠΑΤΡΩΝ'!G24+'Δ. ΠΡΩΤ.ΠΕΙΡΑΙΩΣ'!G24+'Δ. ΠΡΩΤ.ΠΥΡΓΟΥ'!G24+'Δ. ΠΡΩΤ.ΡΟΔΟΥ'!G24+'Δ. ΠΡΩΤ.ΣΕΡΡΩΝ'!G24+'Δ. ΠΡΩΤ.ΣΥΡΟΥ'!G24+'Δ. ΠΡΩΤ.ΤΡΙΚΑΛΩΝ'!G24+'Δ. ΠΡΩΤ.ΤΡΙΠΟΛΗΣ'!G24+'Δ. ΠΡΩΤ.ΧΑΛΚΙΔΟΣ'!G24+'Δ. ΠΡΩΤ.ΧΑΝΙΩΝ'!G24</f>
        <v>8719</v>
      </c>
      <c r="H24" s="188">
        <f>'Δ. ΠΡΩΤ.ΑΓΡΙΝΙΟΥ'!H24+'Δ. ΠΡΩΤ.ΑΘΗΝΩΝ'!H24+'Δ. ΠΡΩΤ.ΑΛΕΞΑΝΔΡΟΥΠΟΛΗΣ'!H24+'Δ. ΠΡΩΤ.ΒΕΡΟΙΑΣ'!H24+'Δ. ΠΡΩΤ.ΒΟΛΟΥ'!H24+'Δ. ΠΡΩΤ.ΗΡΑΚΛΕΙΟΥ'!H24+'Δ. ΠΡΩΤ.ΘΕΣΣΑΛΟΝΙΚΗΣ'!H24+'Δ. ΠΡΩΤ.ΙΩΑΝΝΙΝΩΝ'!H24+'Δ. ΠΡΩΤ.ΚΑΒΑΛΑΣ'!H24+'Δ. ΠΡΩΤ.ΚΑΛΑΜΑΤΑΣ'!H24+'Δ. ΠΡΩΤ.ΚΕΡΚΥΡΑΣ'!H24+'Δ. ΠΡΩΤ.ΚΟΖΑΝΗΣ'!H24+'Δ. ΠΡΩΤ.ΚΟΜΟΤΗΝΗΣ'!H24+'Δ. ΠΡΩΤ.ΚΟΡΙΝΘΟΥ'!H24+'Δ. ΠΡΩΤ.ΛΑΜΙΑΣ'!H24+'Δ. ΠΡΩΤ.ΛΑΡΙΣΑΣ'!H24+'Δ. ΠΡΩΤ.ΛΙΒΑΔΕΙΑΣ'!H24+'Δ. ΠΡΩΤ.ΜΕΣΟΛΟΓΓΙΟΥ'!H24+'Δ. ΠΡΩΤ.ΜΥΤΙΛΗΝΗΣ'!H24+'Δ. ΠΡΩΤ.ΝΑΥΠΛΙΟΥ'!H24+'Δ. ΠΡΩΤ.ΠΑΤΡΩΝ'!H24+'Δ. ΠΡΩΤ.ΠΕΙΡΑΙΩΣ'!H24+'Δ. ΠΡΩΤ.ΠΥΡΓΟΥ'!H24+'Δ. ΠΡΩΤ.ΡΟΔΟΥ'!H24+'Δ. ΠΡΩΤ.ΣΕΡΡΩΝ'!H24+'Δ. ΠΡΩΤ.ΣΥΡΟΥ'!H24+'Δ. ΠΡΩΤ.ΤΡΙΚΑΛΩΝ'!H24+'Δ. ΠΡΩΤ.ΤΡΙΠΟΛΗΣ'!H24+'Δ. ΠΡΩΤ.ΧΑΛΚΙΔΟΣ'!H24+'Δ. ΠΡΩΤ.ΧΑΝΙΩΝ'!H24</f>
        <v>5224</v>
      </c>
      <c r="I24" s="188">
        <f>'Δ. ΠΡΩΤ.ΑΓΡΙΝΙΟΥ'!I24+'Δ. ΠΡΩΤ.ΑΘΗΝΩΝ'!I24+'Δ. ΠΡΩΤ.ΑΛΕΞΑΝΔΡΟΥΠΟΛΗΣ'!I24+'Δ. ΠΡΩΤ.ΒΕΡΟΙΑΣ'!I24+'Δ. ΠΡΩΤ.ΒΟΛΟΥ'!I24+'Δ. ΠΡΩΤ.ΗΡΑΚΛΕΙΟΥ'!I24+'Δ. ΠΡΩΤ.ΘΕΣΣΑΛΟΝΙΚΗΣ'!I24+'Δ. ΠΡΩΤ.ΙΩΑΝΝΙΝΩΝ'!I24+'Δ. ΠΡΩΤ.ΚΑΒΑΛΑΣ'!I24+'Δ. ΠΡΩΤ.ΚΑΛΑΜΑΤΑΣ'!I24+'Δ. ΠΡΩΤ.ΚΕΡΚΥΡΑΣ'!I24+'Δ. ΠΡΩΤ.ΚΟΖΑΝΗΣ'!I24+'Δ. ΠΡΩΤ.ΚΟΜΟΤΗΝΗΣ'!I24+'Δ. ΠΡΩΤ.ΚΟΡΙΝΘΟΥ'!I24+'Δ. ΠΡΩΤ.ΛΑΜΙΑΣ'!I24+'Δ. ΠΡΩΤ.ΛΑΡΙΣΑΣ'!I24+'Δ. ΠΡΩΤ.ΛΙΒΑΔΕΙΑΣ'!I24+'Δ. ΠΡΩΤ.ΜΕΣΟΛΟΓΓΙΟΥ'!I24+'Δ. ΠΡΩΤ.ΜΥΤΙΛΗΝΗΣ'!I24+'Δ. ΠΡΩΤ.ΝΑΥΠΛΙΟΥ'!I24+'Δ. ΠΡΩΤ.ΠΑΤΡΩΝ'!I24+'Δ. ΠΡΩΤ.ΠΕΙΡΑΙΩΣ'!I24+'Δ. ΠΡΩΤ.ΠΥΡΓΟΥ'!I24+'Δ. ΠΡΩΤ.ΡΟΔΟΥ'!I24+'Δ. ΠΡΩΤ.ΣΕΡΡΩΝ'!I24+'Δ. ΠΡΩΤ.ΣΥΡΟΥ'!I24+'Δ. ΠΡΩΤ.ΤΡΙΚΑΛΩΝ'!I24+'Δ. ΠΡΩΤ.ΤΡΙΠΟΛΗΣ'!I24+'Δ. ΠΡΩΤ.ΧΑΛΚΙΔΟΣ'!I24+'Δ. ΠΡΩΤ.ΧΑΝΙΩΝ'!I24</f>
        <v>8982</v>
      </c>
      <c r="J24" s="188">
        <f>'Δ. ΠΡΩΤ.ΑΓΡΙΝΙΟΥ'!J24+'Δ. ΠΡΩΤ.ΑΘΗΝΩΝ'!J24+'Δ. ΠΡΩΤ.ΑΛΕΞΑΝΔΡΟΥΠΟΛΗΣ'!J24+'Δ. ΠΡΩΤ.ΒΕΡΟΙΑΣ'!J24+'Δ. ΠΡΩΤ.ΒΟΛΟΥ'!J24+'Δ. ΠΡΩΤ.ΗΡΑΚΛΕΙΟΥ'!J24+'Δ. ΠΡΩΤ.ΘΕΣΣΑΛΟΝΙΚΗΣ'!J24+'Δ. ΠΡΩΤ.ΙΩΑΝΝΙΝΩΝ'!J24+'Δ. ΠΡΩΤ.ΚΑΒΑΛΑΣ'!J24+'Δ. ΠΡΩΤ.ΚΑΛΑΜΑΤΑΣ'!J24+'Δ. ΠΡΩΤ.ΚΕΡΚΥΡΑΣ'!J24+'Δ. ΠΡΩΤ.ΚΟΖΑΝΗΣ'!J24+'Δ. ΠΡΩΤ.ΚΟΜΟΤΗΝΗΣ'!J24+'Δ. ΠΡΩΤ.ΚΟΡΙΝΘΟΥ'!J24+'Δ. ΠΡΩΤ.ΛΑΜΙΑΣ'!J24+'Δ. ΠΡΩΤ.ΛΑΡΙΣΑΣ'!J24+'Δ. ΠΡΩΤ.ΛΙΒΑΔΕΙΑΣ'!J24+'Δ. ΠΡΩΤ.ΜΕΣΟΛΟΓΓΙΟΥ'!J24+'Δ. ΠΡΩΤ.ΜΥΤΙΛΗΝΗΣ'!J24+'Δ. ΠΡΩΤ.ΝΑΥΠΛΙΟΥ'!J24+'Δ. ΠΡΩΤ.ΠΑΤΡΩΝ'!J24+'Δ. ΠΡΩΤ.ΠΕΙΡΑΙΩΣ'!J24+'Δ. ΠΡΩΤ.ΠΥΡΓΟΥ'!J24+'Δ. ΠΡΩΤ.ΡΟΔΟΥ'!J24+'Δ. ΠΡΩΤ.ΣΕΡΡΩΝ'!J24+'Δ. ΠΡΩΤ.ΣΥΡΟΥ'!J24+'Δ. ΠΡΩΤ.ΤΡΙΚΑΛΩΝ'!J24+'Δ. ΠΡΩΤ.ΤΡΙΠΟΛΗΣ'!J24+'Δ. ΠΡΩΤ.ΧΑΛΚΙΔΟΣ'!J24+'Δ. ΠΡΩΤ.ΧΑΝΙΩΝ'!J24</f>
        <v>3967</v>
      </c>
      <c r="K24" s="188">
        <f>'Δ. ΠΡΩΤ.ΑΓΡΙΝΙΟΥ'!K24+'Δ. ΠΡΩΤ.ΑΘΗΝΩΝ'!K24+'Δ. ΠΡΩΤ.ΑΛΕΞΑΝΔΡΟΥΠΟΛΗΣ'!K24+'Δ. ΠΡΩΤ.ΒΕΡΟΙΑΣ'!K24+'Δ. ΠΡΩΤ.ΒΟΛΟΥ'!K24+'Δ. ΠΡΩΤ.ΗΡΑΚΛΕΙΟΥ'!K24+'Δ. ΠΡΩΤ.ΘΕΣΣΑΛΟΝΙΚΗΣ'!K24+'Δ. ΠΡΩΤ.ΙΩΑΝΝΙΝΩΝ'!K24+'Δ. ΠΡΩΤ.ΚΑΒΑΛΑΣ'!K24+'Δ. ΠΡΩΤ.ΚΑΛΑΜΑΤΑΣ'!K24+'Δ. ΠΡΩΤ.ΚΕΡΚΥΡΑΣ'!K24+'Δ. ΠΡΩΤ.ΚΟΖΑΝΗΣ'!K24+'Δ. ΠΡΩΤ.ΚΟΜΟΤΗΝΗΣ'!K24+'Δ. ΠΡΩΤ.ΚΟΡΙΝΘΟΥ'!K24+'Δ. ΠΡΩΤ.ΛΑΜΙΑΣ'!K24+'Δ. ΠΡΩΤ.ΛΑΡΙΣΑΣ'!K24+'Δ. ΠΡΩΤ.ΛΙΒΑΔΕΙΑΣ'!K24+'Δ. ΠΡΩΤ.ΜΕΣΟΛΟΓΓΙΟΥ'!K24+'Δ. ΠΡΩΤ.ΜΥΤΙΛΗΝΗΣ'!K24+'Δ. ΠΡΩΤ.ΝΑΥΠΛΙΟΥ'!K24+'Δ. ΠΡΩΤ.ΠΑΤΡΩΝ'!K24+'Δ. ΠΡΩΤ.ΠΕΙΡΑΙΩΣ'!K24+'Δ. ΠΡΩΤ.ΠΥΡΓΟΥ'!K24+'Δ. ΠΡΩΤ.ΡΟΔΟΥ'!K24+'Δ. ΠΡΩΤ.ΣΕΡΡΩΝ'!K24+'Δ. ΠΡΩΤ.ΣΥΡΟΥ'!K24+'Δ. ΠΡΩΤ.ΤΡΙΚΑΛΩΝ'!K24+'Δ. ΠΡΩΤ.ΤΡΙΠΟΛΗΣ'!K24+'Δ. ΠΡΩΤ.ΧΑΛΚΙΔΟΣ'!K24+'Δ. ΠΡΩΤ.ΧΑΝΙΩΝ'!K24</f>
        <v>26892</v>
      </c>
      <c r="L24" s="188">
        <f>'Δ. ΠΡΩΤ.ΑΓΡΙΝΙΟΥ'!L24+'Δ. ΠΡΩΤ.ΑΘΗΝΩΝ'!L24+'Δ. ΠΡΩΤ.ΑΛΕΞΑΝΔΡΟΥΠΟΛΗΣ'!L24+'Δ. ΠΡΩΤ.ΒΕΡΟΙΑΣ'!L24+'Δ. ΠΡΩΤ.ΒΟΛΟΥ'!L24+'Δ. ΠΡΩΤ.ΗΡΑΚΛΕΙΟΥ'!L24+'Δ. ΠΡΩΤ.ΘΕΣΣΑΛΟΝΙΚΗΣ'!L24+'Δ. ΠΡΩΤ.ΙΩΑΝΝΙΝΩΝ'!L24+'Δ. ΠΡΩΤ.ΚΑΒΑΛΑΣ'!L24+'Δ. ΠΡΩΤ.ΚΑΛΑΜΑΤΑΣ'!L24+'Δ. ΠΡΩΤ.ΚΕΡΚΥΡΑΣ'!L24+'Δ. ΠΡΩΤ.ΚΟΖΑΝΗΣ'!L24+'Δ. ΠΡΩΤ.ΚΟΜΟΤΗΝΗΣ'!L24+'Δ. ΠΡΩΤ.ΚΟΡΙΝΘΟΥ'!L24+'Δ. ΠΡΩΤ.ΛΑΜΙΑΣ'!L24+'Δ. ΠΡΩΤ.ΛΑΡΙΣΑΣ'!L24+'Δ. ΠΡΩΤ.ΛΙΒΑΔΕΙΑΣ'!L24+'Δ. ΠΡΩΤ.ΜΕΣΟΛΟΓΓΙΟΥ'!L24+'Δ. ΠΡΩΤ.ΜΥΤΙΛΗΝΗΣ'!L24+'Δ. ΠΡΩΤ.ΝΑΥΠΛΙΟΥ'!L24+'Δ. ΠΡΩΤ.ΠΑΤΡΩΝ'!L24+'Δ. ΠΡΩΤ.ΠΕΙΡΑΙΩΣ'!L24+'Δ. ΠΡΩΤ.ΠΥΡΓΟΥ'!L24+'Δ. ΠΡΩΤ.ΡΟΔΟΥ'!L24+'Δ. ΠΡΩΤ.ΣΕΡΡΩΝ'!L24+'Δ. ΠΡΩΤ.ΣΥΡΟΥ'!L24+'Δ. ΠΡΩΤ.ΤΡΙΚΑΛΩΝ'!L24+'Δ. ΠΡΩΤ.ΤΡΙΠΟΛΗΣ'!L24+'Δ. ΠΡΩΤ.ΧΑΛΚΙΔΟΣ'!L24+'Δ. ΠΡΩΤ.ΧΑΝΙΩΝ'!L24</f>
        <v>9217</v>
      </c>
      <c r="M24" s="188">
        <f>'Δ. ΠΡΩΤ.ΑΓΡΙΝΙΟΥ'!M24+'Δ. ΠΡΩΤ.ΑΘΗΝΩΝ'!M24+'Δ. ΠΡΩΤ.ΑΛΕΞΑΝΔΡΟΥΠΟΛΗΣ'!M24+'Δ. ΠΡΩΤ.ΒΕΡΟΙΑΣ'!M24+'Δ. ΠΡΩΤ.ΒΟΛΟΥ'!M24+'Δ. ΠΡΩΤ.ΗΡΑΚΛΕΙΟΥ'!M24+'Δ. ΠΡΩΤ.ΘΕΣΣΑΛΟΝΙΚΗΣ'!M24+'Δ. ΠΡΩΤ.ΙΩΑΝΝΙΝΩΝ'!M24+'Δ. ΠΡΩΤ.ΚΑΒΑΛΑΣ'!M24+'Δ. ΠΡΩΤ.ΚΑΛΑΜΑΤΑΣ'!M24+'Δ. ΠΡΩΤ.ΚΕΡΚΥΡΑΣ'!M24+'Δ. ΠΡΩΤ.ΚΟΖΑΝΗΣ'!M24+'Δ. ΠΡΩΤ.ΚΟΜΟΤΗΝΗΣ'!M24+'Δ. ΠΡΩΤ.ΚΟΡΙΝΘΟΥ'!M24+'Δ. ΠΡΩΤ.ΛΑΜΙΑΣ'!M24+'Δ. ΠΡΩΤ.ΛΑΡΙΣΑΣ'!M24+'Δ. ΠΡΩΤ.ΛΙΒΑΔΕΙΑΣ'!M24+'Δ. ΠΡΩΤ.ΜΕΣΟΛΟΓΓΙΟΥ'!M24+'Δ. ΠΡΩΤ.ΜΥΤΙΛΗΝΗΣ'!M24+'Δ. ΠΡΩΤ.ΝΑΥΠΛΙΟΥ'!M24+'Δ. ΠΡΩΤ.ΠΑΤΡΩΝ'!M24+'Δ. ΠΡΩΤ.ΠΕΙΡΑΙΩΣ'!M24+'Δ. ΠΡΩΤ.ΠΥΡΓΟΥ'!M24+'Δ. ΠΡΩΤ.ΡΟΔΟΥ'!M24+'Δ. ΠΡΩΤ.ΣΕΡΡΩΝ'!M24+'Δ. ΠΡΩΤ.ΣΥΡΟΥ'!M24+'Δ. ΠΡΩΤ.ΤΡΙΚΑΛΩΝ'!M24+'Δ. ΠΡΩΤ.ΤΡΙΠΟΛΗΣ'!M24+'Δ. ΠΡΩΤ.ΧΑΛΚΙΔΟΣ'!M24+'Δ. ΠΡΩΤ.ΧΑΝΙΩΝ'!M24</f>
        <v>4816</v>
      </c>
      <c r="N24" s="188">
        <f>'Δ. ΠΡΩΤ.ΑΓΡΙΝΙΟΥ'!N24+'Δ. ΠΡΩΤ.ΑΘΗΝΩΝ'!N24+'Δ. ΠΡΩΤ.ΑΛΕΞΑΝΔΡΟΥΠΟΛΗΣ'!N24+'Δ. ΠΡΩΤ.ΒΕΡΟΙΑΣ'!N24+'Δ. ΠΡΩΤ.ΒΟΛΟΥ'!N24+'Δ. ΠΡΩΤ.ΗΡΑΚΛΕΙΟΥ'!N24+'Δ. ΠΡΩΤ.ΘΕΣΣΑΛΟΝΙΚΗΣ'!N24+'Δ. ΠΡΩΤ.ΙΩΑΝΝΙΝΩΝ'!N24+'Δ. ΠΡΩΤ.ΚΑΒΑΛΑΣ'!N24+'Δ. ΠΡΩΤ.ΚΑΛΑΜΑΤΑΣ'!N24+'Δ. ΠΡΩΤ.ΚΕΡΚΥΡΑΣ'!N24+'Δ. ΠΡΩΤ.ΚΟΖΑΝΗΣ'!N24+'Δ. ΠΡΩΤ.ΚΟΜΟΤΗΝΗΣ'!N24+'Δ. ΠΡΩΤ.ΚΟΡΙΝΘΟΥ'!N24+'Δ. ΠΡΩΤ.ΛΑΜΙΑΣ'!N24+'Δ. ΠΡΩΤ.ΛΑΡΙΣΑΣ'!N24+'Δ. ΠΡΩΤ.ΛΙΒΑΔΕΙΑΣ'!N24+'Δ. ΠΡΩΤ.ΜΕΣΟΛΟΓΓΙΟΥ'!N24+'Δ. ΠΡΩΤ.ΜΥΤΙΛΗΝΗΣ'!N24+'Δ. ΠΡΩΤ.ΝΑΥΠΛΙΟΥ'!N24+'Δ. ΠΡΩΤ.ΠΑΤΡΩΝ'!N24+'Δ. ΠΡΩΤ.ΠΕΙΡΑΙΩΣ'!N24+'Δ. ΠΡΩΤ.ΠΥΡΓΟΥ'!N24+'Δ. ΠΡΩΤ.ΡΟΔΟΥ'!N24+'Δ. ΠΡΩΤ.ΣΕΡΡΩΝ'!N24+'Δ. ΠΡΩΤ.ΣΥΡΟΥ'!N24+'Δ. ΠΡΩΤ.ΤΡΙΚΑΛΩΝ'!N24+'Δ. ΠΡΩΤ.ΤΡΙΠΟΛΗΣ'!N24+'Δ. ΠΡΩΤ.ΧΑΛΚΙΔΟΣ'!N24+'Δ. ΠΡΩΤ.ΧΑΝΙΩΝ'!N24</f>
        <v>4362</v>
      </c>
      <c r="O24" s="188">
        <f>'Δ. ΠΡΩΤ.ΑΓΡΙΝΙΟΥ'!O24+'Δ. ΠΡΩΤ.ΑΘΗΝΩΝ'!O24+'Δ. ΠΡΩΤ.ΑΛΕΞΑΝΔΡΟΥΠΟΛΗΣ'!O24+'Δ. ΠΡΩΤ.ΒΕΡΟΙΑΣ'!O24+'Δ. ΠΡΩΤ.ΒΟΛΟΥ'!O24+'Δ. ΠΡΩΤ.ΗΡΑΚΛΕΙΟΥ'!O24+'Δ. ΠΡΩΤ.ΘΕΣΣΑΛΟΝΙΚΗΣ'!O24+'Δ. ΠΡΩΤ.ΙΩΑΝΝΙΝΩΝ'!O24+'Δ. ΠΡΩΤ.ΚΑΒΑΛΑΣ'!O24+'Δ. ΠΡΩΤ.ΚΑΛΑΜΑΤΑΣ'!O24+'Δ. ΠΡΩΤ.ΚΕΡΚΥΡΑΣ'!O24+'Δ. ΠΡΩΤ.ΚΟΖΑΝΗΣ'!O24+'Δ. ΠΡΩΤ.ΚΟΜΟΤΗΝΗΣ'!O24+'Δ. ΠΡΩΤ.ΚΟΡΙΝΘΟΥ'!O24+'Δ. ΠΡΩΤ.ΛΑΜΙΑΣ'!O24+'Δ. ΠΡΩΤ.ΛΑΡΙΣΑΣ'!O24+'Δ. ΠΡΩΤ.ΛΙΒΑΔΕΙΑΣ'!O24+'Δ. ΠΡΩΤ.ΜΕΣΟΛΟΓΓΙΟΥ'!O24+'Δ. ΠΡΩΤ.ΜΥΤΙΛΗΝΗΣ'!O24+'Δ. ΠΡΩΤ.ΝΑΥΠΛΙΟΥ'!O24+'Δ. ΠΡΩΤ.ΠΑΤΡΩΝ'!O24+'Δ. ΠΡΩΤ.ΠΕΙΡΑΙΩΣ'!O24+'Δ. ΠΡΩΤ.ΠΥΡΓΟΥ'!O24+'Δ. ΠΡΩΤ.ΡΟΔΟΥ'!O24+'Δ. ΠΡΩΤ.ΣΕΡΡΩΝ'!O24+'Δ. ΠΡΩΤ.ΣΥΡΟΥ'!O24+'Δ. ΠΡΩΤ.ΤΡΙΚΑΛΩΝ'!O24+'Δ. ΠΡΩΤ.ΤΡΙΠΟΛΗΣ'!O24+'Δ. ΠΡΩΤ.ΧΑΛΚΙΔΟΣ'!O24+'Δ. ΠΡΩΤ.ΧΑΝΙΩΝ'!O24</f>
        <v>2470</v>
      </c>
      <c r="P24" s="188">
        <f>'Δ. ΠΡΩΤ.ΑΓΡΙΝΙΟΥ'!P24+'Δ. ΠΡΩΤ.ΑΘΗΝΩΝ'!P24+'Δ. ΠΡΩΤ.ΑΛΕΞΑΝΔΡΟΥΠΟΛΗΣ'!P24+'Δ. ΠΡΩΤ.ΒΕΡΟΙΑΣ'!P24+'Δ. ΠΡΩΤ.ΒΟΛΟΥ'!P24+'Δ. ΠΡΩΤ.ΗΡΑΚΛΕΙΟΥ'!P24+'Δ. ΠΡΩΤ.ΘΕΣΣΑΛΟΝΙΚΗΣ'!P24+'Δ. ΠΡΩΤ.ΙΩΑΝΝΙΝΩΝ'!P24+'Δ. ΠΡΩΤ.ΚΑΒΑΛΑΣ'!P24+'Δ. ΠΡΩΤ.ΚΑΛΑΜΑΤΑΣ'!P24+'Δ. ΠΡΩΤ.ΚΕΡΚΥΡΑΣ'!P24+'Δ. ΠΡΩΤ.ΚΟΖΑΝΗΣ'!P24+'Δ. ΠΡΩΤ.ΚΟΜΟΤΗΝΗΣ'!P24+'Δ. ΠΡΩΤ.ΚΟΡΙΝΘΟΥ'!P24+'Δ. ΠΡΩΤ.ΛΑΜΙΑΣ'!P24+'Δ. ΠΡΩΤ.ΛΑΡΙΣΑΣ'!P24+'Δ. ΠΡΩΤ.ΛΙΒΑΔΕΙΑΣ'!P24+'Δ. ΠΡΩΤ.ΜΕΣΟΛΟΓΓΙΟΥ'!P24+'Δ. ΠΡΩΤ.ΜΥΤΙΛΗΝΗΣ'!P24+'Δ. ΠΡΩΤ.ΝΑΥΠΛΙΟΥ'!P24+'Δ. ΠΡΩΤ.ΠΑΤΡΩΝ'!P24+'Δ. ΠΡΩΤ.ΠΕΙΡΑΙΩΣ'!P24+'Δ. ΠΡΩΤ.ΠΥΡΓΟΥ'!P24+'Δ. ΠΡΩΤ.ΡΟΔΟΥ'!P24+'Δ. ΠΡΩΤ.ΣΕΡΡΩΝ'!P24+'Δ. ΠΡΩΤ.ΣΥΡΟΥ'!P24+'Δ. ΠΡΩΤ.ΤΡΙΚΑΛΩΝ'!P24+'Δ. ΠΡΩΤ.ΤΡΙΠΟΛΗΣ'!P24+'Δ. ΠΡΩΤ.ΧΑΛΚΙΔΟΣ'!P24+'Δ. ΠΡΩΤ.ΧΑΝΙΩΝ'!P24</f>
        <v>20914</v>
      </c>
    </row>
    <row r="25" spans="1:18" ht="113.25" customHeight="1" thickBot="1" x14ac:dyDescent="0.25">
      <c r="A25" s="248" t="s">
        <v>29</v>
      </c>
      <c r="B25" s="249"/>
      <c r="C25" s="249"/>
      <c r="D25" s="249"/>
      <c r="E25" s="75">
        <f>'Δ. ΠΡΩΤ.ΑΓΡΙΝΙΟΥ'!E25+'Δ. ΠΡΩΤ.ΑΘΗΝΩΝ'!E25+'Δ. ΠΡΩΤ.ΑΛΕΞΑΝΔΡΟΥΠΟΛΗΣ'!E25+'Δ. ΠΡΩΤ.ΒΕΡΟΙΑΣ'!E25+'Δ. ΠΡΩΤ.ΒΟΛΟΥ'!E25+'Δ. ΠΡΩΤ.ΗΡΑΚΛΕΙΟΥ'!E25+'Δ. ΠΡΩΤ.ΘΕΣΣΑΛΟΝΙΚΗΣ'!E25+'Δ. ΠΡΩΤ.ΙΩΑΝΝΙΝΩΝ'!E25+'Δ. ΠΡΩΤ.ΚΑΒΑΛΑΣ'!E25+'Δ. ΠΡΩΤ.ΚΑΛΑΜΑΤΑΣ'!E25+'Δ. ΠΡΩΤ.ΚΕΡΚΥΡΑΣ'!E25+'Δ. ΠΡΩΤ.ΚΟΖΑΝΗΣ'!E25+'Δ. ΠΡΩΤ.ΚΟΜΟΤΗΝΗΣ'!E25+'Δ. ΠΡΩΤ.ΚΟΡΙΝΘΟΥ'!E25+'Δ. ΠΡΩΤ.ΛΑΜΙΑΣ'!E25+'Δ. ΠΡΩΤ.ΛΑΡΙΣΑΣ'!E25+'Δ. ΠΡΩΤ.ΛΙΒΑΔΕΙΑΣ'!E25+'Δ. ΠΡΩΤ.ΜΕΣΟΛΟΓΓΙΟΥ'!E25+'Δ. ΠΡΩΤ.ΜΥΤΙΛΗΝΗΣ'!E25+'Δ. ΠΡΩΤ.ΝΑΥΠΛΙΟΥ'!E25+'Δ. ΠΡΩΤ.ΠΑΤΡΩΝ'!E25+'Δ. ΠΡΩΤ.ΠΕΙΡΑΙΩΣ'!E25+'Δ. ΠΡΩΤ.ΠΥΡΓΟΥ'!E25+'Δ. ΠΡΩΤ.ΡΟΔΟΥ'!E25+'Δ. ΠΡΩΤ.ΣΕΡΡΩΝ'!E25+'Δ. ΠΡΩΤ.ΣΥΡΟΥ'!E25+'Δ. ΠΡΩΤ.ΤΡΙΚΑΛΩΝ'!E25+'Δ. ΠΡΩΤ.ΤΡΙΠΟΛΗΣ'!E25+'Δ. ΠΡΩΤ.ΧΑΛΚΙΔΟΣ'!E25+'Δ. ΠΡΩΤ.ΧΑΝΙΩΝ'!E25</f>
        <v>71</v>
      </c>
      <c r="F25" s="250" t="s">
        <v>23</v>
      </c>
      <c r="G25" s="250"/>
      <c r="H25" s="26"/>
      <c r="I25" s="250" t="s">
        <v>173</v>
      </c>
      <c r="J25" s="251"/>
      <c r="K25" s="27" t="s">
        <v>15</v>
      </c>
      <c r="L25" s="28"/>
      <c r="M25" s="29" t="s">
        <v>16</v>
      </c>
      <c r="N25" s="29"/>
      <c r="O25" s="30"/>
      <c r="P25" s="31"/>
      <c r="Q25" s="32"/>
      <c r="R25" s="32"/>
    </row>
    <row r="26" spans="1:18" ht="42" customHeight="1" thickTop="1" thickBot="1" x14ac:dyDescent="0.25">
      <c r="A26" s="253" t="s">
        <v>24</v>
      </c>
      <c r="B26" s="254"/>
      <c r="C26" s="255"/>
      <c r="D26" s="33"/>
      <c r="E26" s="50" t="s">
        <v>25</v>
      </c>
      <c r="F26" s="35" t="s">
        <v>26</v>
      </c>
      <c r="G26" s="36" t="s">
        <v>27</v>
      </c>
      <c r="H26" s="37"/>
      <c r="I26" s="252"/>
      <c r="J26" s="252"/>
      <c r="K26" s="121">
        <f>'Δ. ΠΡΩΤ.ΑΓΡΙΝΙΟΥ'!K26+'Δ. ΠΡΩΤ.ΑΘΗΝΩΝ'!K26+'Δ. ΠΡΩΤ.ΑΛΕΞΑΝΔΡΟΥΠΟΛΗΣ'!K26+'Δ. ΠΡΩΤ.ΒΕΡΟΙΑΣ'!K26+'Δ. ΠΡΩΤ.ΒΟΛΟΥ'!K26+'Δ. ΠΡΩΤ.ΗΡΑΚΛΕΙΟΥ'!K26+'Δ. ΠΡΩΤ.ΘΕΣΣΑΛΟΝΙΚΗΣ'!K26+'Δ. ΠΡΩΤ.ΙΩΑΝΝΙΝΩΝ'!K26+'Δ. ΠΡΩΤ.ΚΑΒΑΛΑΣ'!K26+'Δ. ΠΡΩΤ.ΚΑΛΑΜΑΤΑΣ'!K26+'Δ. ΠΡΩΤ.ΚΕΡΚΥΡΑΣ'!K26+'Δ. ΠΡΩΤ.ΚΟΖΑΝΗΣ'!K26+'Δ. ΠΡΩΤ.ΚΟΜΟΤΗΝΗΣ'!K26+'Δ. ΠΡΩΤ.ΚΟΡΙΝΘΟΥ'!K26+'Δ. ΠΡΩΤ.ΛΑΜΙΑΣ'!K26+'Δ. ΠΡΩΤ.ΛΑΡΙΣΑΣ'!K26+'Δ. ΠΡΩΤ.ΛΙΒΑΔΕΙΑΣ'!K26+'Δ. ΠΡΩΤ.ΜΕΣΟΛΟΓΓΙΟΥ'!K26+'Δ. ΠΡΩΤ.ΜΥΤΙΛΗΝΗΣ'!K26+'Δ. ΠΡΩΤ.ΝΑΥΠΛΙΟΥ'!K26+'Δ. ΠΡΩΤ.ΠΑΤΡΩΝ'!K26+'Δ. ΠΡΩΤ.ΠΕΙΡΑΙΩΣ'!K26+'Δ. ΠΡΩΤ.ΠΥΡΓΟΥ'!K26+'Δ. ΠΡΩΤ.ΡΟΔΟΥ'!K26+'Δ. ΠΡΩΤ.ΣΕΡΡΩΝ'!K26+'Δ. ΠΡΩΤ.ΣΥΡΟΥ'!K26+'Δ. ΠΡΩΤ.ΤΡΙΚΑΛΩΝ'!K26+'Δ. ΠΡΩΤ.ΤΡΙΠΟΛΗΣ'!K26+'Δ. ΠΡΩΤ.ΧΑΛΚΙΔΟΣ'!K26+'Δ. ΠΡΩΤ.ΧΑΝΙΩΝ'!K26</f>
        <v>313</v>
      </c>
      <c r="L26" s="38"/>
      <c r="M26" s="75">
        <f>'Δ. ΠΡΩΤ.ΑΓΡΙΝΙΟΥ'!M26+'Δ. ΠΡΩΤ.ΑΘΗΝΩΝ'!M26+'Δ. ΠΡΩΤ.ΑΛΕΞΑΝΔΡΟΥΠΟΛΗΣ'!M26+'Δ. ΠΡΩΤ.ΒΕΡΟΙΑΣ'!M26+'Δ. ΠΡΩΤ.ΒΟΛΟΥ'!M26+'Δ. ΠΡΩΤ.ΗΡΑΚΛΕΙΟΥ'!M26+'Δ. ΠΡΩΤ.ΘΕΣΣΑΛΟΝΙΚΗΣ'!M26+'Δ. ΠΡΩΤ.ΙΩΑΝΝΙΝΩΝ'!M26+'Δ. ΠΡΩΤ.ΚΑΒΑΛΑΣ'!M26+'Δ. ΠΡΩΤ.ΚΑΛΑΜΑΤΑΣ'!M26+'Δ. ΠΡΩΤ.ΚΕΡΚΥΡΑΣ'!M26+'Δ. ΠΡΩΤ.ΚΟΖΑΝΗΣ'!M26+'Δ. ΠΡΩΤ.ΚΟΜΟΤΗΝΗΣ'!M26+'Δ. ΠΡΩΤ.ΚΟΡΙΝΘΟΥ'!M26+'Δ. ΠΡΩΤ.ΛΑΜΙΑΣ'!M26+'Δ. ΠΡΩΤ.ΛΑΡΙΣΑΣ'!M26+'Δ. ΠΡΩΤ.ΛΙΒΑΔΕΙΑΣ'!M26+'Δ. ΠΡΩΤ.ΜΕΣΟΛΟΓΓΙΟΥ'!M26+'Δ. ΠΡΩΤ.ΜΥΤΙΛΗΝΗΣ'!M26+'Δ. ΠΡΩΤ.ΝΑΥΠΛΙΟΥ'!M26+'Δ. ΠΡΩΤ.ΠΑΤΡΩΝ'!M26+'Δ. ΠΡΩΤ.ΠΕΙΡΑΙΩΣ'!M26+'Δ. ΠΡΩΤ.ΠΥΡΓΟΥ'!M26+'Δ. ΠΡΩΤ.ΡΟΔΟΥ'!M26+'Δ. ΠΡΩΤ.ΣΕΡΡΩΝ'!M26+'Δ. ΠΡΩΤ.ΣΥΡΟΥ'!M26+'Δ. ΠΡΩΤ.ΤΡΙΚΑΛΩΝ'!M26+'Δ. ΠΡΩΤ.ΤΡΙΠΟΛΗΣ'!M26+'Δ. ΠΡΩΤ.ΧΑΛΚΙΔΟΣ'!M26+'Δ. ΠΡΩΤ.ΧΑΝΙΩΝ'!M26</f>
        <v>12</v>
      </c>
      <c r="N26" s="262"/>
      <c r="O26" s="39"/>
      <c r="P26" s="40"/>
    </row>
    <row r="27" spans="1:18" ht="20.100000000000001" customHeight="1" thickTop="1" thickBot="1" x14ac:dyDescent="0.25">
      <c r="A27" s="256"/>
      <c r="B27" s="257"/>
      <c r="C27" s="258"/>
      <c r="D27" s="41"/>
      <c r="E27" s="75"/>
      <c r="F27" s="188"/>
      <c r="G27" s="188"/>
      <c r="H27" s="37"/>
      <c r="I27" s="252"/>
      <c r="J27" s="252"/>
      <c r="K27" s="125"/>
      <c r="L27" s="44"/>
      <c r="M27" s="45"/>
      <c r="N27" s="263"/>
      <c r="O27" s="39"/>
      <c r="P27" s="40"/>
    </row>
    <row r="28" spans="1:18" ht="20.100000000000001" customHeight="1" thickTop="1" thickBot="1" x14ac:dyDescent="0.25">
      <c r="A28" s="256"/>
      <c r="B28" s="257"/>
      <c r="C28" s="258"/>
      <c r="D28" s="41"/>
      <c r="E28" s="188"/>
      <c r="F28" s="188"/>
      <c r="G28" s="188"/>
      <c r="H28" s="37"/>
      <c r="I28" s="47"/>
      <c r="J28" s="47"/>
      <c r="K28" s="48"/>
      <c r="L28" s="48"/>
      <c r="M28" s="49"/>
      <c r="N28" s="37"/>
      <c r="O28" s="39"/>
      <c r="P28" s="40"/>
    </row>
    <row r="29" spans="1:18" ht="20.100000000000001" customHeight="1" thickTop="1" thickBot="1" x14ac:dyDescent="0.25">
      <c r="A29" s="256"/>
      <c r="B29" s="257"/>
      <c r="C29" s="258"/>
      <c r="D29" s="41"/>
      <c r="E29" s="188"/>
      <c r="F29" s="188"/>
      <c r="G29" s="188"/>
      <c r="H29" s="37"/>
      <c r="I29" s="264" t="s">
        <v>174</v>
      </c>
      <c r="J29" s="264"/>
      <c r="K29" s="37"/>
      <c r="L29" s="37"/>
      <c r="M29" s="37"/>
      <c r="N29" s="37"/>
      <c r="O29" s="39"/>
      <c r="P29" s="40"/>
    </row>
    <row r="30" spans="1:18" ht="20.100000000000001" customHeight="1" thickTop="1" thickBot="1" x14ac:dyDescent="0.25">
      <c r="A30" s="256"/>
      <c r="B30" s="257"/>
      <c r="C30" s="258"/>
      <c r="D30" s="41"/>
      <c r="E30" s="188"/>
      <c r="F30" s="188"/>
      <c r="G30" s="188"/>
      <c r="H30" s="37"/>
      <c r="I30" s="265"/>
      <c r="J30" s="265"/>
      <c r="K30" s="51" t="s">
        <v>15</v>
      </c>
      <c r="L30" s="52"/>
      <c r="M30" s="53" t="s">
        <v>16</v>
      </c>
      <c r="N30" s="54"/>
      <c r="O30" s="39"/>
      <c r="P30" s="40"/>
    </row>
    <row r="31" spans="1:18" ht="20.100000000000001" customHeight="1" thickTop="1" thickBot="1" x14ac:dyDescent="0.25">
      <c r="A31" s="256"/>
      <c r="B31" s="257"/>
      <c r="C31" s="258"/>
      <c r="D31" s="41"/>
      <c r="E31" s="188"/>
      <c r="F31" s="188"/>
      <c r="G31" s="188"/>
      <c r="H31" s="37"/>
      <c r="I31" s="265"/>
      <c r="J31" s="265"/>
      <c r="K31" s="119">
        <f>'Δ. ΠΡΩΤ.ΑΓΡΙΝΙΟΥ'!K31+'Δ. ΠΡΩΤ.ΑΘΗΝΩΝ'!K31+'Δ. ΠΡΩΤ.ΑΛΕΞΑΝΔΡΟΥΠΟΛΗΣ'!K31+'Δ. ΠΡΩΤ.ΒΕΡΟΙΑΣ'!K31+'Δ. ΠΡΩΤ.ΒΟΛΟΥ'!K31+'Δ. ΠΡΩΤ.ΗΡΑΚΛΕΙΟΥ'!K31+'Δ. ΠΡΩΤ.ΘΕΣΣΑΛΟΝΙΚΗΣ'!K31+'Δ. ΠΡΩΤ.ΙΩΑΝΝΙΝΩΝ'!K31+'Δ. ΠΡΩΤ.ΚΑΒΑΛΑΣ'!K31+'Δ. ΠΡΩΤ.ΚΑΛΑΜΑΤΑΣ'!K31+'Δ. ΠΡΩΤ.ΚΕΡΚΥΡΑΣ'!K31+'Δ. ΠΡΩΤ.ΚΟΖΑΝΗΣ'!K31+'Δ. ΠΡΩΤ.ΚΟΜΟΤΗΝΗΣ'!K31+'Δ. ΠΡΩΤ.ΚΟΡΙΝΘΟΥ'!K31+'Δ. ΠΡΩΤ.ΛΑΜΙΑΣ'!K31+'Δ. ΠΡΩΤ.ΛΑΡΙΣΑΣ'!K31+'Δ. ΠΡΩΤ.ΛΙΒΑΔΕΙΑΣ'!K31+'Δ. ΠΡΩΤ.ΜΕΣΟΛΟΓΓΙΟΥ'!K31+'Δ. ΠΡΩΤ.ΜΥΤΙΛΗΝΗΣ'!K31+'Δ. ΠΡΩΤ.ΝΑΥΠΛΙΟΥ'!K31+'Δ. ΠΡΩΤ.ΠΑΤΡΩΝ'!K31+'Δ. ΠΡΩΤ.ΠΕΙΡΑΙΩΣ'!K31+'Δ. ΠΡΩΤ.ΠΥΡΓΟΥ'!K31+'Δ. ΠΡΩΤ.ΡΟΔΟΥ'!K31+'Δ. ΠΡΩΤ.ΣΕΡΡΩΝ'!K31+'Δ. ΠΡΩΤ.ΣΥΡΟΥ'!K31+'Δ. ΠΡΩΤ.ΤΡΙΚΑΛΩΝ'!K31+'Δ. ΠΡΩΤ.ΤΡΙΠΟΛΗΣ'!K31+'Δ. ΠΡΩΤ.ΧΑΛΚΙΔΟΣ'!K31+'Δ. ΠΡΩΤ.ΧΑΝΙΩΝ'!K31</f>
        <v>0</v>
      </c>
      <c r="L31" s="69"/>
      <c r="M31" s="119">
        <f>'Δ. ΠΡΩΤ.ΑΓΡΙΝΙΟΥ'!M31+'Δ. ΠΡΩΤ.ΑΘΗΝΩΝ'!M31+'Δ. ΠΡΩΤ.ΑΛΕΞΑΝΔΡΟΥΠΟΛΗΣ'!M31+'Δ. ΠΡΩΤ.ΒΕΡΟΙΑΣ'!M31+'Δ. ΠΡΩΤ.ΒΟΛΟΥ'!M31+'Δ. ΠΡΩΤ.ΗΡΑΚΛΕΙΟΥ'!M31+'Δ. ΠΡΩΤ.ΘΕΣΣΑΛΟΝΙΚΗΣ'!M31+'Δ. ΠΡΩΤ.ΙΩΑΝΝΙΝΩΝ'!M31+'Δ. ΠΡΩΤ.ΚΑΒΑΛΑΣ'!M31+'Δ. ΠΡΩΤ.ΚΑΛΑΜΑΤΑΣ'!M31+'Δ. ΠΡΩΤ.ΚΕΡΚΥΡΑΣ'!M31+'Δ. ΠΡΩΤ.ΚΟΖΑΝΗΣ'!M31+'Δ. ΠΡΩΤ.ΚΟΜΟΤΗΝΗΣ'!M31+'Δ. ΠΡΩΤ.ΚΟΡΙΝΘΟΥ'!M31+'Δ. ΠΡΩΤ.ΛΑΜΙΑΣ'!M31+'Δ. ΠΡΩΤ.ΛΑΡΙΣΑΣ'!M31+'Δ. ΠΡΩΤ.ΛΙΒΑΔΕΙΑΣ'!M31+'Δ. ΠΡΩΤ.ΜΕΣΟΛΟΓΓΙΟΥ'!M31+'Δ. ΠΡΩΤ.ΜΥΤΙΛΗΝΗΣ'!M31+'Δ. ΠΡΩΤ.ΝΑΥΠΛΙΟΥ'!M31+'Δ. ΠΡΩΤ.ΠΑΤΡΩΝ'!M31+'Δ. ΠΡΩΤ.ΠΕΙΡΑΙΩΣ'!M31+'Δ. ΠΡΩΤ.ΠΥΡΓΟΥ'!M31+'Δ. ΠΡΩΤ.ΡΟΔΟΥ'!M31+'Δ. ΠΡΩΤ.ΣΕΡΡΩΝ'!M31+'Δ. ΠΡΩΤ.ΣΥΡΟΥ'!M31+'Δ. ΠΡΩΤ.ΤΡΙΚΑΛΩΝ'!M31+'Δ. ΠΡΩΤ.ΤΡΙΠΟΛΗΣ'!M31+'Δ. ΠΡΩΤ.ΧΑΛΚΙΔΟΣ'!M31+'Δ. ΠΡΩΤ.ΧΑΝΙΩΝ'!M31</f>
        <v>0</v>
      </c>
      <c r="N31" s="56"/>
      <c r="O31" s="39"/>
      <c r="P31" s="40"/>
    </row>
    <row r="32" spans="1:18" ht="20.100000000000001" customHeight="1" thickTop="1" thickBot="1" x14ac:dyDescent="0.25">
      <c r="A32" s="256"/>
      <c r="B32" s="257"/>
      <c r="C32" s="258"/>
      <c r="D32" s="41"/>
      <c r="E32" s="188"/>
      <c r="F32" s="188"/>
      <c r="G32" s="188"/>
      <c r="H32" s="37"/>
      <c r="I32" s="265"/>
      <c r="J32" s="265"/>
      <c r="K32" s="55"/>
      <c r="L32" s="56"/>
      <c r="M32" s="55"/>
      <c r="N32" s="56"/>
      <c r="O32" s="39"/>
      <c r="P32" s="40"/>
    </row>
    <row r="33" spans="1:16" ht="20.100000000000001" customHeight="1" thickTop="1" thickBot="1" x14ac:dyDescent="0.25">
      <c r="A33" s="256"/>
      <c r="B33" s="257"/>
      <c r="C33" s="258"/>
      <c r="D33" s="41"/>
      <c r="E33" s="188"/>
      <c r="F33" s="188"/>
      <c r="G33" s="188"/>
      <c r="H33" s="37"/>
      <c r="I33" s="265"/>
      <c r="J33" s="265"/>
      <c r="K33" s="37"/>
      <c r="L33" s="37"/>
      <c r="M33" s="37"/>
      <c r="N33" s="37"/>
      <c r="O33" s="39"/>
      <c r="P33" s="40"/>
    </row>
    <row r="34" spans="1:16" ht="20.100000000000001" customHeight="1" thickTop="1" thickBot="1" x14ac:dyDescent="0.25">
      <c r="A34" s="256"/>
      <c r="B34" s="257"/>
      <c r="C34" s="258"/>
      <c r="D34" s="41"/>
      <c r="E34" s="188"/>
      <c r="F34" s="188"/>
      <c r="G34" s="188"/>
      <c r="H34" s="37"/>
      <c r="I34" s="265"/>
      <c r="J34" s="265"/>
      <c r="K34" s="37"/>
      <c r="L34" s="37"/>
      <c r="M34" s="37"/>
      <c r="N34" s="37"/>
      <c r="O34" s="39"/>
      <c r="P34" s="40"/>
    </row>
    <row r="35" spans="1:16" ht="20.100000000000001" customHeight="1" thickTop="1" thickBot="1" x14ac:dyDescent="0.25">
      <c r="A35" s="256"/>
      <c r="B35" s="257"/>
      <c r="C35" s="258"/>
      <c r="D35" s="41"/>
      <c r="E35" s="188"/>
      <c r="F35" s="188"/>
      <c r="G35" s="188"/>
      <c r="H35" s="37"/>
      <c r="I35" s="265"/>
      <c r="J35" s="265"/>
      <c r="K35" s="37"/>
      <c r="L35" s="37"/>
      <c r="M35" s="37"/>
      <c r="N35" s="37"/>
      <c r="O35" s="39"/>
      <c r="P35" s="40"/>
    </row>
    <row r="36" spans="1:16" ht="20.100000000000001" customHeight="1" thickTop="1" thickBot="1" x14ac:dyDescent="0.25">
      <c r="A36" s="256"/>
      <c r="B36" s="257"/>
      <c r="C36" s="258"/>
      <c r="D36" s="41"/>
      <c r="E36" s="188"/>
      <c r="F36" s="188"/>
      <c r="G36" s="188"/>
      <c r="H36" s="37"/>
      <c r="I36" s="265"/>
      <c r="J36" s="265"/>
      <c r="K36" s="37"/>
      <c r="L36" s="37"/>
      <c r="M36" s="37"/>
      <c r="N36" s="37"/>
      <c r="O36" s="39"/>
      <c r="P36" s="40"/>
    </row>
    <row r="37" spans="1:16" ht="20.100000000000001" customHeight="1" thickTop="1" thickBot="1" x14ac:dyDescent="0.25">
      <c r="A37" s="259"/>
      <c r="B37" s="260"/>
      <c r="C37" s="261"/>
      <c r="D37" s="59" t="s">
        <v>7</v>
      </c>
      <c r="E37" s="188">
        <f>'Δ. ΠΡΩΤ.ΑΓΡΙΝΙΟΥ'!E37+'Δ. ΠΡΩΤ.ΑΘΗΝΩΝ'!E37+'Δ. ΠΡΩΤ.ΑΛΕΞΑΝΔΡΟΥΠΟΛΗΣ'!E37+'Δ. ΠΡΩΤ.ΒΕΡΟΙΑΣ'!E37+'Δ. ΠΡΩΤ.ΒΟΛΟΥ'!E37+'Δ. ΠΡΩΤ.ΗΡΑΚΛΕΙΟΥ'!E37+'Δ. ΠΡΩΤ.ΘΕΣΣΑΛΟΝΙΚΗΣ'!E37+'Δ. ΠΡΩΤ.ΙΩΑΝΝΙΝΩΝ'!E37+'Δ. ΠΡΩΤ.ΚΑΒΑΛΑΣ'!E37+'Δ. ΠΡΩΤ.ΚΑΛΑΜΑΤΑΣ'!E37+'Δ. ΠΡΩΤ.ΚΕΡΚΥΡΑΣ'!E37+'Δ. ΠΡΩΤ.ΚΟΖΑΝΗΣ'!E37+'Δ. ΠΡΩΤ.ΚΟΜΟΤΗΝΗΣ'!E37+'Δ. ΠΡΩΤ.ΚΟΡΙΝΘΟΥ'!E37+'Δ. ΠΡΩΤ.ΛΑΜΙΑΣ'!E37+'Δ. ΠΡΩΤ.ΛΑΡΙΣΑΣ'!E37+'Δ. ΠΡΩΤ.ΛΙΒΑΔΕΙΑΣ'!E37+'Δ. ΠΡΩΤ.ΜΕΣΟΛΟΓΓΙΟΥ'!E37+'Δ. ΠΡΩΤ.ΜΥΤΙΛΗΝΗΣ'!E37+'Δ. ΠΡΩΤ.ΝΑΥΠΛΙΟΥ'!E37+'Δ. ΠΡΩΤ.ΠΑΤΡΩΝ'!E37+'Δ. ΠΡΩΤ.ΠΕΙΡΑΙΩΣ'!E37+'Δ. ΠΡΩΤ.ΠΥΡΓΟΥ'!E37+'Δ. ΠΡΩΤ.ΡΟΔΟΥ'!E37+'Δ. ΠΡΩΤ.ΣΕΡΡΩΝ'!E37+'Δ. ΠΡΩΤ.ΣΥΡΟΥ'!E37+'Δ. ΠΡΩΤ.ΤΡΙΚΑΛΩΝ'!E37+'Δ. ΠΡΩΤ.ΤΡΙΠΟΛΗΣ'!E37+'Δ. ΠΡΩΤ.ΧΑΛΚΙΔΟΣ'!E37+'Δ. ΠΡΩΤ.ΧΑΝΙΩΝ'!E37</f>
        <v>1149</v>
      </c>
      <c r="F37" s="188">
        <f>'Δ. ΠΡΩΤ.ΑΓΡΙΝΙΟΥ'!F37+'Δ. ΠΡΩΤ.ΑΘΗΝΩΝ'!F37+'Δ. ΠΡΩΤ.ΑΛΕΞΑΝΔΡΟΥΠΟΛΗΣ'!F37+'Δ. ΠΡΩΤ.ΒΕΡΟΙΑΣ'!F37+'Δ. ΠΡΩΤ.ΒΟΛΟΥ'!F37+'Δ. ΠΡΩΤ.ΗΡΑΚΛΕΙΟΥ'!F37+'Δ. ΠΡΩΤ.ΘΕΣΣΑΛΟΝΙΚΗΣ'!F37+'Δ. ΠΡΩΤ.ΙΩΑΝΝΙΝΩΝ'!F37+'Δ. ΠΡΩΤ.ΚΑΒΑΛΑΣ'!F37+'Δ. ΠΡΩΤ.ΚΑΛΑΜΑΤΑΣ'!F37+'Δ. ΠΡΩΤ.ΚΕΡΚΥΡΑΣ'!F37+'Δ. ΠΡΩΤ.ΚΟΖΑΝΗΣ'!F37+'Δ. ΠΡΩΤ.ΚΟΜΟΤΗΝΗΣ'!F37+'Δ. ΠΡΩΤ.ΚΟΡΙΝΘΟΥ'!F37+'Δ. ΠΡΩΤ.ΛΑΜΙΑΣ'!F37+'Δ. ΠΡΩΤ.ΛΑΡΙΣΑΣ'!F37+'Δ. ΠΡΩΤ.ΛΙΒΑΔΕΙΑΣ'!F37+'Δ. ΠΡΩΤ.ΜΕΣΟΛΟΓΓΙΟΥ'!F37+'Δ. ΠΡΩΤ.ΜΥΤΙΛΗΝΗΣ'!F37+'Δ. ΠΡΩΤ.ΝΑΥΠΛΙΟΥ'!F37+'Δ. ΠΡΩΤ.ΠΑΤΡΩΝ'!F37+'Δ. ΠΡΩΤ.ΠΕΙΡΑΙΩΣ'!F37+'Δ. ΠΡΩΤ.ΠΥΡΓΟΥ'!F37+'Δ. ΠΡΩΤ.ΡΟΔΟΥ'!F37+'Δ. ΠΡΩΤ.ΣΕΡΡΩΝ'!F37+'Δ. ΠΡΩΤ.ΣΥΡΟΥ'!F37+'Δ. ΠΡΩΤ.ΤΡΙΚΑΛΩΝ'!F37+'Δ. ΠΡΩΤ.ΤΡΙΠΟΛΗΣ'!F37+'Δ. ΠΡΩΤ.ΧΑΛΚΙΔΟΣ'!F37+'Δ. ΠΡΩΤ.ΧΑΝΙΩΝ'!F37</f>
        <v>140</v>
      </c>
      <c r="G37" s="188">
        <f>'Δ. ΠΡΩΤ.ΑΓΡΙΝΙΟΥ'!G37+'Δ. ΠΡΩΤ.ΑΘΗΝΩΝ'!G37+'Δ. ΠΡΩΤ.ΑΛΕΞΑΝΔΡΟΥΠΟΛΗΣ'!G37+'Δ. ΠΡΩΤ.ΒΕΡΟΙΑΣ'!G37+'Δ. ΠΡΩΤ.ΒΟΛΟΥ'!G37+'Δ. ΠΡΩΤ.ΗΡΑΚΛΕΙΟΥ'!G37+'Δ. ΠΡΩΤ.ΘΕΣΣΑΛΟΝΙΚΗΣ'!G37+'Δ. ΠΡΩΤ.ΙΩΑΝΝΙΝΩΝ'!G37+'Δ. ΠΡΩΤ.ΚΑΒΑΛΑΣ'!G37+'Δ. ΠΡΩΤ.ΚΑΛΑΜΑΤΑΣ'!G37+'Δ. ΠΡΩΤ.ΚΕΡΚΥΡΑΣ'!G37+'Δ. ΠΡΩΤ.ΚΟΖΑΝΗΣ'!G37+'Δ. ΠΡΩΤ.ΚΟΜΟΤΗΝΗΣ'!G37+'Δ. ΠΡΩΤ.ΚΟΡΙΝΘΟΥ'!G37+'Δ. ΠΡΩΤ.ΛΑΜΙΑΣ'!G37+'Δ. ΠΡΩΤ.ΛΑΡΙΣΑΣ'!G37+'Δ. ΠΡΩΤ.ΛΙΒΑΔΕΙΑΣ'!G37+'Δ. ΠΡΩΤ.ΜΕΣΟΛΟΓΓΙΟΥ'!G37+'Δ. ΠΡΩΤ.ΜΥΤΙΛΗΝΗΣ'!G37+'Δ. ΠΡΩΤ.ΝΑΥΠΛΙΟΥ'!G37+'Δ. ΠΡΩΤ.ΠΑΤΡΩΝ'!G37+'Δ. ΠΡΩΤ.ΠΕΙΡΑΙΩΣ'!G37+'Δ. ΠΡΩΤ.ΠΥΡΓΟΥ'!G37+'Δ. ΠΡΩΤ.ΡΟΔΟΥ'!G37+'Δ. ΠΡΩΤ.ΣΕΡΡΩΝ'!G37+'Δ. ΠΡΩΤ.ΣΥΡΟΥ'!G37+'Δ. ΠΡΩΤ.ΤΡΙΚΑΛΩΝ'!G37+'Δ. ΠΡΩΤ.ΤΡΙΠΟΛΗΣ'!G37+'Δ. ΠΡΩΤ.ΧΑΛΚΙΔΟΣ'!G37+'Δ. ΠΡΩΤ.ΧΑΝΙΩΝ'!G37</f>
        <v>86</v>
      </c>
      <c r="H37" s="61"/>
      <c r="I37" s="62"/>
      <c r="J37" s="62"/>
      <c r="K37" s="62"/>
      <c r="L37" s="62"/>
      <c r="M37" s="62"/>
      <c r="N37" s="62"/>
      <c r="O37" s="63"/>
      <c r="P37" s="64"/>
    </row>
    <row r="38" spans="1:16" ht="10.5" thickTop="1" x14ac:dyDescent="0.2"/>
  </sheetData>
  <mergeCells count="21">
    <mergeCell ref="B19:F19"/>
    <mergeCell ref="G19:K19"/>
    <mergeCell ref="L19:P19"/>
    <mergeCell ref="A25:D25"/>
    <mergeCell ref="F25:G25"/>
    <mergeCell ref="I25:J27"/>
    <mergeCell ref="A26:C37"/>
    <mergeCell ref="N26:N27"/>
    <mergeCell ref="I29:J36"/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38"/>
  <sheetViews>
    <sheetView view="pageBreakPreview" zoomScaleNormal="100" zoomScaleSheetLayoutView="100" workbookViewId="0">
      <selection activeCell="I3" sqref="I3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69" t="s">
        <v>79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</row>
    <row r="2" spans="1:16" ht="29.25" customHeight="1" x14ac:dyDescent="0.2">
      <c r="A2" s="269" t="s">
        <v>166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</row>
    <row r="3" spans="1:16" ht="22.5" customHeight="1" x14ac:dyDescent="0.2">
      <c r="A3" s="2"/>
      <c r="B3" s="270" t="s">
        <v>0</v>
      </c>
      <c r="C3" s="271"/>
      <c r="D3" s="3"/>
      <c r="E3" s="3"/>
      <c r="F3" s="3"/>
      <c r="G3" s="3"/>
      <c r="H3" s="4" t="s">
        <v>1</v>
      </c>
      <c r="I3" s="5">
        <v>12</v>
      </c>
      <c r="J3" s="6"/>
      <c r="K3" s="4" t="s">
        <v>2</v>
      </c>
      <c r="L3" s="5">
        <v>8</v>
      </c>
      <c r="M3" s="2"/>
      <c r="N3" s="2"/>
      <c r="O3" s="2"/>
      <c r="P3" s="2"/>
    </row>
    <row r="4" spans="1:16" ht="51" customHeight="1" x14ac:dyDescent="0.2">
      <c r="A4" s="2"/>
      <c r="B4" s="272" t="s">
        <v>167</v>
      </c>
      <c r="C4" s="272"/>
      <c r="D4" s="272"/>
      <c r="E4" s="272"/>
      <c r="F4" s="227" t="s">
        <v>168</v>
      </c>
      <c r="G4" s="273" t="s">
        <v>169</v>
      </c>
      <c r="H4" s="274"/>
      <c r="I4" s="274"/>
      <c r="J4" s="274"/>
      <c r="K4" s="272" t="s">
        <v>170</v>
      </c>
      <c r="L4" s="272"/>
      <c r="M4" s="272"/>
      <c r="N4" s="272"/>
    </row>
    <row r="5" spans="1:16" ht="44.25" customHeight="1" x14ac:dyDescent="0.2">
      <c r="A5" s="9" t="s">
        <v>3</v>
      </c>
      <c r="B5" s="10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4" t="s">
        <v>14</v>
      </c>
      <c r="N5" s="14" t="s">
        <v>7</v>
      </c>
    </row>
    <row r="6" spans="1:16" ht="20.100000000000001" customHeight="1" x14ac:dyDescent="0.2">
      <c r="A6" s="153" t="s">
        <v>15</v>
      </c>
      <c r="B6" s="153">
        <f>90-1</f>
        <v>89</v>
      </c>
      <c r="C6" s="153">
        <v>42</v>
      </c>
      <c r="D6" s="241">
        <v>76</v>
      </c>
      <c r="E6" s="153">
        <f>B6+C6+D6</f>
        <v>207</v>
      </c>
      <c r="F6" s="153">
        <v>24</v>
      </c>
      <c r="G6" s="153">
        <v>14</v>
      </c>
      <c r="H6" s="153">
        <v>0</v>
      </c>
      <c r="I6" s="153">
        <v>0</v>
      </c>
      <c r="J6" s="153">
        <f>G6+H6+I6</f>
        <v>14</v>
      </c>
      <c r="K6" s="153">
        <v>108</v>
      </c>
      <c r="L6" s="153">
        <v>37</v>
      </c>
      <c r="M6" s="160">
        <v>72</v>
      </c>
      <c r="N6" s="160">
        <f>SUM(K6:M6)</f>
        <v>217</v>
      </c>
      <c r="O6" s="2">
        <f>E6+F6-J6-N6</f>
        <v>0</v>
      </c>
      <c r="P6" s="1" t="s">
        <v>30</v>
      </c>
    </row>
    <row r="7" spans="1:16" ht="20.100000000000001" customHeight="1" x14ac:dyDescent="0.2">
      <c r="A7" s="153" t="s">
        <v>16</v>
      </c>
      <c r="B7" s="153">
        <f>10-1</f>
        <v>9</v>
      </c>
      <c r="C7" s="153">
        <v>0</v>
      </c>
      <c r="D7" s="241">
        <v>10</v>
      </c>
      <c r="E7" s="153">
        <f>B7+C7+D7</f>
        <v>19</v>
      </c>
      <c r="F7" s="153">
        <v>3</v>
      </c>
      <c r="G7" s="153">
        <v>1</v>
      </c>
      <c r="H7" s="153">
        <v>0</v>
      </c>
      <c r="I7" s="153">
        <v>0</v>
      </c>
      <c r="J7" s="153">
        <f>G7+H7+I7</f>
        <v>1</v>
      </c>
      <c r="K7" s="153">
        <v>12</v>
      </c>
      <c r="L7" s="153">
        <v>0</v>
      </c>
      <c r="M7" s="160">
        <v>9</v>
      </c>
      <c r="N7" s="160">
        <f>SUM(K7:M7)</f>
        <v>21</v>
      </c>
      <c r="O7" s="2">
        <f>E7+F7-J7-N7</f>
        <v>0</v>
      </c>
    </row>
    <row r="8" spans="1:16" ht="20.100000000000001" customHeight="1" x14ac:dyDescent="0.2">
      <c r="A8" s="153" t="s">
        <v>17</v>
      </c>
      <c r="B8" s="153">
        <v>580</v>
      </c>
      <c r="C8" s="153">
        <v>247</v>
      </c>
      <c r="D8" s="241">
        <v>644</v>
      </c>
      <c r="E8" s="153">
        <f>B8+C8+D8</f>
        <v>1471</v>
      </c>
      <c r="F8" s="153">
        <v>107</v>
      </c>
      <c r="G8" s="153">
        <v>138</v>
      </c>
      <c r="H8" s="153">
        <v>3</v>
      </c>
      <c r="I8" s="153">
        <v>1</v>
      </c>
      <c r="J8" s="153">
        <f>G8+H8+I8</f>
        <v>142</v>
      </c>
      <c r="K8" s="153">
        <v>588</v>
      </c>
      <c r="L8" s="153">
        <v>284</v>
      </c>
      <c r="M8" s="160">
        <v>564</v>
      </c>
      <c r="N8" s="160">
        <f>SUM(K8:M8)</f>
        <v>1436</v>
      </c>
      <c r="O8" s="2">
        <f>E8+F8-J8-N8</f>
        <v>0</v>
      </c>
    </row>
    <row r="9" spans="1:16" ht="20.100000000000001" customHeight="1" x14ac:dyDescent="0.2">
      <c r="A9" s="15" t="s">
        <v>7</v>
      </c>
      <c r="B9" s="161">
        <f>SUM(B6:B8)</f>
        <v>678</v>
      </c>
      <c r="C9" s="161">
        <f>SUM(C6:C8)</f>
        <v>289</v>
      </c>
      <c r="D9" s="161">
        <f>SUM(D6:D8)</f>
        <v>730</v>
      </c>
      <c r="E9" s="153">
        <f>B9+C9+D9</f>
        <v>1697</v>
      </c>
      <c r="F9" s="15">
        <f>SUM(F6:F8)</f>
        <v>134</v>
      </c>
      <c r="G9" s="15">
        <f>SUM(G6:G8)</f>
        <v>153</v>
      </c>
      <c r="H9" s="15">
        <f>SUM(H6:H8)</f>
        <v>3</v>
      </c>
      <c r="I9" s="15">
        <f>SUM(I6:I8)</f>
        <v>1</v>
      </c>
      <c r="J9" s="153">
        <f>G9+H9+I9</f>
        <v>157</v>
      </c>
      <c r="K9" s="15">
        <f>SUM(K6:K8)</f>
        <v>708</v>
      </c>
      <c r="L9" s="15">
        <f>SUM(L6:L8)</f>
        <v>321</v>
      </c>
      <c r="M9" s="161">
        <f>SUM(M6:M8)</f>
        <v>645</v>
      </c>
      <c r="N9" s="160">
        <f>SUM(K9:M9)</f>
        <v>1674</v>
      </c>
      <c r="O9" s="2">
        <f>E9+F9-J9-N9</f>
        <v>0</v>
      </c>
    </row>
    <row r="10" spans="1:16" ht="20.25" customHeight="1" x14ac:dyDescent="0.2">
      <c r="A10" s="275" t="s">
        <v>18</v>
      </c>
      <c r="B10" s="275"/>
      <c r="C10" s="275"/>
      <c r="D10" s="275"/>
      <c r="E10" s="275"/>
      <c r="F10" s="275"/>
      <c r="G10" s="275"/>
      <c r="H10" s="275"/>
      <c r="I10" s="275"/>
      <c r="J10" s="275"/>
      <c r="K10" s="275"/>
      <c r="L10" s="275"/>
      <c r="M10" s="275"/>
      <c r="N10" s="275"/>
      <c r="O10" s="275"/>
      <c r="P10" s="275"/>
    </row>
    <row r="11" spans="1:16" ht="24.75" customHeight="1" x14ac:dyDescent="0.2">
      <c r="A11" s="276" t="s">
        <v>171</v>
      </c>
      <c r="B11" s="276"/>
      <c r="C11" s="276"/>
      <c r="D11" s="276"/>
      <c r="E11" s="276"/>
      <c r="F11" s="276"/>
      <c r="G11" s="276"/>
      <c r="H11" s="276"/>
      <c r="I11" s="276"/>
      <c r="J11" s="276"/>
      <c r="K11" s="276"/>
      <c r="L11" s="276"/>
      <c r="M11" s="276"/>
      <c r="N11" s="276"/>
      <c r="O11" s="276"/>
      <c r="P11" s="276"/>
    </row>
    <row r="12" spans="1:16" ht="24" customHeight="1" x14ac:dyDescent="0.2">
      <c r="A12" s="17"/>
      <c r="B12" s="272" t="s">
        <v>19</v>
      </c>
      <c r="C12" s="272"/>
      <c r="D12" s="272"/>
      <c r="E12" s="272"/>
      <c r="F12" s="272"/>
      <c r="G12" s="272" t="s">
        <v>20</v>
      </c>
      <c r="H12" s="272"/>
      <c r="I12" s="272"/>
      <c r="J12" s="272"/>
      <c r="K12" s="272"/>
      <c r="L12" s="272" t="s">
        <v>21</v>
      </c>
      <c r="M12" s="272"/>
      <c r="N12" s="272"/>
      <c r="O12" s="272"/>
      <c r="P12" s="272"/>
    </row>
    <row r="13" spans="1:16" ht="18.95" customHeight="1" x14ac:dyDescent="0.2">
      <c r="A13" s="18" t="s">
        <v>3</v>
      </c>
      <c r="B13" s="227" t="s">
        <v>175</v>
      </c>
      <c r="C13" s="118">
        <v>2021</v>
      </c>
      <c r="D13" s="118">
        <v>2022</v>
      </c>
      <c r="E13" s="118">
        <v>2023</v>
      </c>
      <c r="F13" s="160" t="s">
        <v>7</v>
      </c>
      <c r="G13" s="227" t="s">
        <v>175</v>
      </c>
      <c r="H13" s="118">
        <v>2021</v>
      </c>
      <c r="I13" s="118">
        <v>2022</v>
      </c>
      <c r="J13" s="118">
        <v>2023</v>
      </c>
      <c r="K13" s="160" t="s">
        <v>7</v>
      </c>
      <c r="L13" s="227" t="s">
        <v>175</v>
      </c>
      <c r="M13" s="118">
        <v>2021</v>
      </c>
      <c r="N13" s="118">
        <v>2022</v>
      </c>
      <c r="O13" s="118">
        <v>2023</v>
      </c>
      <c r="P13" s="160" t="s">
        <v>7</v>
      </c>
    </row>
    <row r="14" spans="1:16" ht="20.100000000000001" customHeight="1" x14ac:dyDescent="0.2">
      <c r="A14" s="19" t="s">
        <v>15</v>
      </c>
      <c r="B14" s="20">
        <v>1</v>
      </c>
      <c r="C14" s="5">
        <v>17</v>
      </c>
      <c r="D14" s="5">
        <v>41</v>
      </c>
      <c r="E14" s="65">
        <v>30</v>
      </c>
      <c r="F14" s="160">
        <f>SUM(B14:C14:D14:E14)</f>
        <v>89</v>
      </c>
      <c r="G14" s="21">
        <v>5</v>
      </c>
      <c r="H14" s="20">
        <v>19</v>
      </c>
      <c r="I14" s="5">
        <v>7</v>
      </c>
      <c r="J14" s="5">
        <v>11</v>
      </c>
      <c r="K14" s="160">
        <f>SUM(G14:J14)</f>
        <v>42</v>
      </c>
      <c r="L14" s="20">
        <v>45</v>
      </c>
      <c r="M14" s="5">
        <v>22</v>
      </c>
      <c r="N14" s="5">
        <v>6</v>
      </c>
      <c r="O14" s="67">
        <v>3</v>
      </c>
      <c r="P14" s="5">
        <f>SUM(L14:O14)</f>
        <v>76</v>
      </c>
    </row>
    <row r="15" spans="1:16" ht="20.100000000000001" customHeight="1" x14ac:dyDescent="0.2">
      <c r="A15" s="152" t="s">
        <v>16</v>
      </c>
      <c r="B15" s="23">
        <v>0</v>
      </c>
      <c r="C15" s="5">
        <v>3</v>
      </c>
      <c r="D15" s="5">
        <v>4</v>
      </c>
      <c r="E15" s="66">
        <v>2</v>
      </c>
      <c r="F15" s="169">
        <f>SUM(B15:C15:D15:E15)</f>
        <v>9</v>
      </c>
      <c r="G15" s="24">
        <v>0</v>
      </c>
      <c r="H15" s="23">
        <v>0</v>
      </c>
      <c r="I15" s="5">
        <v>0</v>
      </c>
      <c r="J15" s="5">
        <v>0</v>
      </c>
      <c r="K15" s="169">
        <f>SUM(G15:H15:J15)</f>
        <v>0</v>
      </c>
      <c r="L15" s="23">
        <v>5</v>
      </c>
      <c r="M15" s="5">
        <v>3</v>
      </c>
      <c r="N15" s="5">
        <v>1</v>
      </c>
      <c r="O15" s="68">
        <v>1</v>
      </c>
      <c r="P15" s="5">
        <f>SUM(L15:O15)</f>
        <v>10</v>
      </c>
    </row>
    <row r="16" spans="1:16" ht="20.100000000000001" customHeight="1" x14ac:dyDescent="0.2">
      <c r="A16" s="152" t="s">
        <v>17</v>
      </c>
      <c r="B16" s="23">
        <v>11</v>
      </c>
      <c r="C16" s="5">
        <v>98</v>
      </c>
      <c r="D16" s="5">
        <v>280</v>
      </c>
      <c r="E16" s="66">
        <v>191</v>
      </c>
      <c r="F16" s="160">
        <f>SUM(B16:C16:D16:E16)</f>
        <v>580</v>
      </c>
      <c r="G16" s="24">
        <v>33</v>
      </c>
      <c r="H16" s="23">
        <v>94</v>
      </c>
      <c r="I16" s="5">
        <v>86</v>
      </c>
      <c r="J16" s="5">
        <v>34</v>
      </c>
      <c r="K16" s="160">
        <f>SUM(G16:H16:J16)</f>
        <v>247</v>
      </c>
      <c r="L16" s="23">
        <v>305</v>
      </c>
      <c r="M16" s="5">
        <v>283</v>
      </c>
      <c r="N16" s="5">
        <v>51</v>
      </c>
      <c r="O16" s="68">
        <v>5</v>
      </c>
      <c r="P16" s="5">
        <f>SUM(L16:O16)</f>
        <v>644</v>
      </c>
    </row>
    <row r="17" spans="1:18" ht="20.100000000000001" customHeight="1" x14ac:dyDescent="0.2">
      <c r="A17" s="152" t="s">
        <v>7</v>
      </c>
      <c r="B17" s="23">
        <f>SUM(B14:B16)</f>
        <v>12</v>
      </c>
      <c r="C17" s="23">
        <f>SUM(C14:C16)</f>
        <v>118</v>
      </c>
      <c r="D17" s="23">
        <f>SUM(D14:D16)</f>
        <v>325</v>
      </c>
      <c r="E17" s="23">
        <f>SUM(E14:E16)</f>
        <v>223</v>
      </c>
      <c r="F17" s="160">
        <f>SUM(B17:C17:D17:E17)</f>
        <v>678</v>
      </c>
      <c r="G17" s="24">
        <f>SUM(G14:G16)</f>
        <v>38</v>
      </c>
      <c r="H17" s="24">
        <f>SUM(H14:H16)</f>
        <v>113</v>
      </c>
      <c r="I17" s="21">
        <f>SUM(I14:I16)</f>
        <v>93</v>
      </c>
      <c r="J17" s="21">
        <f>SUM(J14:J16)</f>
        <v>45</v>
      </c>
      <c r="K17" s="160">
        <f>SUM(G17:H17:J17)</f>
        <v>289</v>
      </c>
      <c r="L17" s="24">
        <f>SUM(L14:L16)</f>
        <v>355</v>
      </c>
      <c r="M17" s="21">
        <f>SUM(M14:M16)</f>
        <v>308</v>
      </c>
      <c r="N17" s="21">
        <f>SUM(N14:N16)</f>
        <v>58</v>
      </c>
      <c r="O17" s="24">
        <f>SUM(O14:O16)</f>
        <v>9</v>
      </c>
      <c r="P17" s="5">
        <f>SUM(L17:O17)</f>
        <v>730</v>
      </c>
    </row>
    <row r="18" spans="1:18" ht="31.5" customHeight="1" x14ac:dyDescent="0.25">
      <c r="A18" s="266" t="s">
        <v>172</v>
      </c>
      <c r="B18" s="267"/>
      <c r="C18" s="268"/>
      <c r="D18" s="268"/>
      <c r="E18" s="267"/>
      <c r="F18" s="267"/>
      <c r="G18" s="267"/>
      <c r="H18" s="267"/>
      <c r="I18" s="267"/>
      <c r="J18" s="267"/>
      <c r="K18" s="267"/>
      <c r="L18" s="267"/>
      <c r="M18" s="267"/>
      <c r="N18" s="267"/>
      <c r="O18" s="267"/>
      <c r="P18" s="268"/>
    </row>
    <row r="19" spans="1:18" ht="36.75" customHeight="1" x14ac:dyDescent="0.2">
      <c r="A19" s="2"/>
      <c r="B19" s="244" t="s">
        <v>19</v>
      </c>
      <c r="C19" s="245"/>
      <c r="D19" s="245"/>
      <c r="E19" s="245"/>
      <c r="F19" s="245"/>
      <c r="G19" s="246" t="s">
        <v>20</v>
      </c>
      <c r="H19" s="246"/>
      <c r="I19" s="246"/>
      <c r="J19" s="246"/>
      <c r="K19" s="246"/>
      <c r="L19" s="247" t="s">
        <v>21</v>
      </c>
      <c r="M19" s="247"/>
      <c r="N19" s="247"/>
      <c r="O19" s="247"/>
      <c r="P19" s="247"/>
    </row>
    <row r="20" spans="1:18" ht="18.95" customHeight="1" x14ac:dyDescent="0.2">
      <c r="A20" s="9" t="s">
        <v>3</v>
      </c>
      <c r="B20" s="227" t="s">
        <v>175</v>
      </c>
      <c r="C20" s="118">
        <v>2021</v>
      </c>
      <c r="D20" s="118">
        <v>2022</v>
      </c>
      <c r="E20" s="118">
        <v>2023</v>
      </c>
      <c r="F20" s="160" t="s">
        <v>7</v>
      </c>
      <c r="G20" s="227" t="s">
        <v>175</v>
      </c>
      <c r="H20" s="118">
        <v>2021</v>
      </c>
      <c r="I20" s="118">
        <v>2022</v>
      </c>
      <c r="J20" s="118">
        <v>2023</v>
      </c>
      <c r="K20" s="160" t="s">
        <v>7</v>
      </c>
      <c r="L20" s="227" t="s">
        <v>175</v>
      </c>
      <c r="M20" s="118">
        <v>2021</v>
      </c>
      <c r="N20" s="118">
        <v>2022</v>
      </c>
      <c r="O20" s="118">
        <v>2023</v>
      </c>
      <c r="P20" s="160" t="s">
        <v>7</v>
      </c>
    </row>
    <row r="21" spans="1:18" ht="20.100000000000001" customHeight="1" x14ac:dyDescent="0.2">
      <c r="A21" s="153" t="s">
        <v>15</v>
      </c>
      <c r="B21" s="160">
        <v>1</v>
      </c>
      <c r="C21" s="160">
        <v>17</v>
      </c>
      <c r="D21" s="160">
        <v>41</v>
      </c>
      <c r="E21" s="160">
        <v>49</v>
      </c>
      <c r="F21" s="160">
        <f>SUM(B21:E21)</f>
        <v>108</v>
      </c>
      <c r="G21" s="160">
        <v>9</v>
      </c>
      <c r="H21" s="160">
        <v>16</v>
      </c>
      <c r="I21" s="160">
        <v>5</v>
      </c>
      <c r="J21" s="160">
        <v>7</v>
      </c>
      <c r="K21" s="160">
        <f>SUM(G21:J21)</f>
        <v>37</v>
      </c>
      <c r="L21" s="160">
        <v>34</v>
      </c>
      <c r="M21" s="160">
        <v>24</v>
      </c>
      <c r="N21" s="160">
        <v>8</v>
      </c>
      <c r="O21" s="160">
        <v>6</v>
      </c>
      <c r="P21" s="160">
        <f>SUM(L21:O21)</f>
        <v>72</v>
      </c>
    </row>
    <row r="22" spans="1:18" ht="20.100000000000001" customHeight="1" x14ac:dyDescent="0.2">
      <c r="A22" s="153" t="s">
        <v>16</v>
      </c>
      <c r="B22" s="160">
        <v>0</v>
      </c>
      <c r="C22" s="160">
        <v>3</v>
      </c>
      <c r="D22" s="160">
        <v>4</v>
      </c>
      <c r="E22" s="160">
        <v>5</v>
      </c>
      <c r="F22" s="160">
        <f>SUM(B22:E22)</f>
        <v>12</v>
      </c>
      <c r="G22" s="160">
        <v>0</v>
      </c>
      <c r="H22" s="160">
        <v>0</v>
      </c>
      <c r="I22" s="160">
        <v>0</v>
      </c>
      <c r="J22" s="160">
        <v>0</v>
      </c>
      <c r="K22" s="160">
        <f>SUM(G22:J22)</f>
        <v>0</v>
      </c>
      <c r="L22" s="160">
        <v>5</v>
      </c>
      <c r="M22" s="160">
        <v>3</v>
      </c>
      <c r="N22" s="160">
        <v>1</v>
      </c>
      <c r="O22" s="160">
        <v>0</v>
      </c>
      <c r="P22" s="160">
        <f>SUM(L22:O22)</f>
        <v>9</v>
      </c>
    </row>
    <row r="23" spans="1:18" ht="20.100000000000001" customHeight="1" x14ac:dyDescent="0.2">
      <c r="A23" s="153" t="s">
        <v>17</v>
      </c>
      <c r="B23" s="160">
        <v>11</v>
      </c>
      <c r="C23" s="160">
        <v>96</v>
      </c>
      <c r="D23" s="160">
        <v>235</v>
      </c>
      <c r="E23" s="160">
        <v>246</v>
      </c>
      <c r="F23" s="160">
        <f>SUM(B23:E23)</f>
        <v>588</v>
      </c>
      <c r="G23" s="160">
        <v>61</v>
      </c>
      <c r="H23" s="160">
        <v>78</v>
      </c>
      <c r="I23" s="160">
        <v>92</v>
      </c>
      <c r="J23" s="160">
        <v>53</v>
      </c>
      <c r="K23" s="160">
        <f>SUM(G23:J23)</f>
        <v>284</v>
      </c>
      <c r="L23" s="160">
        <v>215</v>
      </c>
      <c r="M23" s="160">
        <v>264</v>
      </c>
      <c r="N23" s="160">
        <v>75</v>
      </c>
      <c r="O23" s="160">
        <v>10</v>
      </c>
      <c r="P23" s="160">
        <f>SUM(L23:O23)</f>
        <v>564</v>
      </c>
    </row>
    <row r="24" spans="1:18" ht="20.100000000000001" customHeight="1" x14ac:dyDescent="0.2">
      <c r="A24" s="15" t="s">
        <v>7</v>
      </c>
      <c r="B24" s="161">
        <f>SUM(B21:B23)</f>
        <v>12</v>
      </c>
      <c r="C24" s="161">
        <f>SUM(C21:C23)</f>
        <v>116</v>
      </c>
      <c r="D24" s="161">
        <f>SUM(D21:D23)</f>
        <v>280</v>
      </c>
      <c r="E24" s="161">
        <f>SUM(E21:E23)</f>
        <v>300</v>
      </c>
      <c r="F24" s="161">
        <f>SUM(B24:E24)</f>
        <v>708</v>
      </c>
      <c r="G24" s="161">
        <f>SUM(G21:G23)</f>
        <v>70</v>
      </c>
      <c r="H24" s="161">
        <f>SUM(H21:H23)</f>
        <v>94</v>
      </c>
      <c r="I24" s="161">
        <f>SUM(I21:I23)</f>
        <v>97</v>
      </c>
      <c r="J24" s="161">
        <f>SUM(J21:J23)</f>
        <v>60</v>
      </c>
      <c r="K24" s="161">
        <f>SUM(G24:J24)</f>
        <v>321</v>
      </c>
      <c r="L24" s="161">
        <f>SUM(L21:L23)</f>
        <v>254</v>
      </c>
      <c r="M24" s="161">
        <f>SUM(M21:M23)</f>
        <v>291</v>
      </c>
      <c r="N24" s="161">
        <f>SUM(N21:N23)</f>
        <v>84</v>
      </c>
      <c r="O24" s="161">
        <f>SUM(O21:O23)</f>
        <v>16</v>
      </c>
      <c r="P24" s="161">
        <f>SUM(P21:P23)</f>
        <v>645</v>
      </c>
    </row>
    <row r="25" spans="1:18" ht="113.25" customHeight="1" thickBot="1" x14ac:dyDescent="0.25">
      <c r="A25" s="248" t="s">
        <v>29</v>
      </c>
      <c r="B25" s="249"/>
      <c r="C25" s="249"/>
      <c r="D25" s="249"/>
      <c r="E25" s="162"/>
      <c r="F25" s="250" t="s">
        <v>23</v>
      </c>
      <c r="G25" s="250"/>
      <c r="H25" s="26"/>
      <c r="I25" s="250" t="s">
        <v>173</v>
      </c>
      <c r="J25" s="251"/>
      <c r="K25" s="27"/>
      <c r="L25" s="28"/>
      <c r="M25" s="29" t="s">
        <v>16</v>
      </c>
      <c r="N25" s="29"/>
      <c r="O25" s="30"/>
      <c r="P25" s="31"/>
      <c r="Q25" s="32"/>
      <c r="R25" s="32"/>
    </row>
    <row r="26" spans="1:18" ht="42" customHeight="1" thickTop="1" thickBot="1" x14ac:dyDescent="0.25">
      <c r="A26" s="253" t="s">
        <v>24</v>
      </c>
      <c r="B26" s="254"/>
      <c r="C26" s="255"/>
      <c r="D26" s="33"/>
      <c r="E26" s="163" t="s">
        <v>25</v>
      </c>
      <c r="F26" s="35" t="s">
        <v>26</v>
      </c>
      <c r="G26" s="36" t="s">
        <v>27</v>
      </c>
      <c r="H26" s="37"/>
      <c r="I26" s="252"/>
      <c r="J26" s="252"/>
      <c r="K26" s="157">
        <v>3</v>
      </c>
      <c r="L26" s="38"/>
      <c r="M26" s="158">
        <v>1</v>
      </c>
      <c r="N26" s="262"/>
      <c r="O26" s="39"/>
      <c r="P26" s="40"/>
    </row>
    <row r="27" spans="1:18" ht="20.100000000000001" customHeight="1" thickTop="1" thickBot="1" x14ac:dyDescent="0.25">
      <c r="A27" s="256"/>
      <c r="B27" s="257"/>
      <c r="C27" s="258"/>
      <c r="D27" s="41" t="s">
        <v>118</v>
      </c>
      <c r="E27" s="42">
        <v>7</v>
      </c>
      <c r="F27" s="43">
        <v>3</v>
      </c>
      <c r="G27" s="43">
        <v>4</v>
      </c>
      <c r="H27" s="37"/>
      <c r="I27" s="252"/>
      <c r="J27" s="252"/>
      <c r="K27" s="125"/>
      <c r="L27" s="44"/>
      <c r="M27" s="135"/>
      <c r="N27" s="263"/>
      <c r="O27" s="39"/>
      <c r="P27" s="40"/>
    </row>
    <row r="28" spans="1:18" ht="25.5" customHeight="1" thickTop="1" thickBot="1" x14ac:dyDescent="0.25">
      <c r="A28" s="256"/>
      <c r="B28" s="257"/>
      <c r="C28" s="258"/>
      <c r="D28" s="41" t="s">
        <v>116</v>
      </c>
      <c r="E28" s="42">
        <v>8</v>
      </c>
      <c r="F28" s="46">
        <v>3</v>
      </c>
      <c r="G28" s="46">
        <v>4</v>
      </c>
      <c r="H28" s="37"/>
      <c r="I28" s="47"/>
      <c r="J28" s="47"/>
      <c r="K28" s="48"/>
      <c r="L28" s="48"/>
      <c r="M28" s="49"/>
      <c r="N28" s="37"/>
      <c r="O28" s="39"/>
      <c r="P28" s="40"/>
    </row>
    <row r="29" spans="1:18" ht="20.100000000000001" customHeight="1" thickTop="1" thickBot="1" x14ac:dyDescent="0.25">
      <c r="A29" s="256"/>
      <c r="B29" s="257"/>
      <c r="C29" s="258"/>
      <c r="D29" s="41"/>
      <c r="E29" s="42"/>
      <c r="F29" s="46"/>
      <c r="G29" s="46"/>
      <c r="H29" s="37"/>
      <c r="I29" s="264" t="s">
        <v>174</v>
      </c>
      <c r="J29" s="264"/>
      <c r="K29" s="37"/>
      <c r="L29" s="37"/>
      <c r="M29" s="37"/>
      <c r="N29" s="37"/>
      <c r="O29" s="39"/>
      <c r="P29" s="40"/>
    </row>
    <row r="30" spans="1:18" ht="20.100000000000001" customHeight="1" thickTop="1" thickBot="1" x14ac:dyDescent="0.25">
      <c r="A30" s="256"/>
      <c r="B30" s="257"/>
      <c r="C30" s="258"/>
      <c r="D30" s="41"/>
      <c r="E30" s="42"/>
      <c r="F30" s="46"/>
      <c r="G30" s="46"/>
      <c r="H30" s="37"/>
      <c r="I30" s="265"/>
      <c r="J30" s="265"/>
      <c r="K30" s="51" t="s">
        <v>15</v>
      </c>
      <c r="L30" s="52"/>
      <c r="M30" s="53" t="s">
        <v>16</v>
      </c>
      <c r="N30" s="54"/>
      <c r="O30" s="39"/>
      <c r="P30" s="40"/>
    </row>
    <row r="31" spans="1:18" ht="20.100000000000001" customHeight="1" thickTop="1" thickBot="1" x14ac:dyDescent="0.25">
      <c r="A31" s="256"/>
      <c r="B31" s="257"/>
      <c r="C31" s="258"/>
      <c r="D31" s="41"/>
      <c r="E31" s="42"/>
      <c r="F31" s="46"/>
      <c r="G31" s="46"/>
      <c r="H31" s="37"/>
      <c r="I31" s="265"/>
      <c r="J31" s="265"/>
      <c r="K31" s="159">
        <v>1</v>
      </c>
      <c r="L31" s="69"/>
      <c r="M31" s="159"/>
      <c r="N31" s="56"/>
      <c r="O31" s="39"/>
      <c r="P31" s="40"/>
    </row>
    <row r="32" spans="1:18" ht="20.100000000000001" customHeight="1" thickTop="1" thickBot="1" x14ac:dyDescent="0.25">
      <c r="A32" s="256"/>
      <c r="B32" s="257"/>
      <c r="C32" s="258"/>
      <c r="D32" s="41"/>
      <c r="E32" s="42"/>
      <c r="F32" s="46"/>
      <c r="G32" s="46"/>
      <c r="H32" s="37"/>
      <c r="I32" s="265"/>
      <c r="J32" s="265"/>
      <c r="K32" s="55"/>
      <c r="L32" s="56"/>
      <c r="M32" s="55"/>
      <c r="N32" s="56"/>
      <c r="O32" s="39"/>
      <c r="P32" s="40"/>
    </row>
    <row r="33" spans="1:16" ht="20.100000000000001" customHeight="1" thickTop="1" thickBot="1" x14ac:dyDescent="0.25">
      <c r="A33" s="256"/>
      <c r="B33" s="257"/>
      <c r="C33" s="258"/>
      <c r="D33" s="41"/>
      <c r="E33" s="42"/>
      <c r="F33" s="46"/>
      <c r="G33" s="46"/>
      <c r="H33" s="37"/>
      <c r="I33" s="265"/>
      <c r="J33" s="265"/>
      <c r="K33" s="37"/>
      <c r="L33" s="37"/>
      <c r="M33" s="37"/>
      <c r="N33" s="37"/>
      <c r="O33" s="39"/>
      <c r="P33" s="40"/>
    </row>
    <row r="34" spans="1:16" ht="20.100000000000001" customHeight="1" thickTop="1" thickBot="1" x14ac:dyDescent="0.25">
      <c r="A34" s="256"/>
      <c r="B34" s="257"/>
      <c r="C34" s="258"/>
      <c r="D34" s="41"/>
      <c r="E34" s="42"/>
      <c r="F34" s="46"/>
      <c r="G34" s="46"/>
      <c r="H34" s="37"/>
      <c r="I34" s="265"/>
      <c r="J34" s="265"/>
      <c r="K34" s="37"/>
      <c r="L34" s="37"/>
      <c r="M34" s="37"/>
      <c r="N34" s="37"/>
      <c r="O34" s="39"/>
      <c r="P34" s="40"/>
    </row>
    <row r="35" spans="1:16" ht="20.100000000000001" customHeight="1" thickTop="1" thickBot="1" x14ac:dyDescent="0.25">
      <c r="A35" s="256"/>
      <c r="B35" s="257"/>
      <c r="C35" s="258"/>
      <c r="D35" s="41"/>
      <c r="E35" s="57"/>
      <c r="F35" s="46"/>
      <c r="G35" s="46"/>
      <c r="H35" s="37"/>
      <c r="I35" s="265"/>
      <c r="J35" s="265"/>
      <c r="K35" s="37"/>
      <c r="L35" s="37"/>
      <c r="M35" s="37"/>
      <c r="N35" s="37"/>
      <c r="O35" s="39"/>
      <c r="P35" s="40"/>
    </row>
    <row r="36" spans="1:16" ht="20.100000000000001" customHeight="1" thickTop="1" thickBot="1" x14ac:dyDescent="0.25">
      <c r="A36" s="256"/>
      <c r="B36" s="257"/>
      <c r="C36" s="258"/>
      <c r="D36" s="41"/>
      <c r="E36" s="58"/>
      <c r="F36" s="46"/>
      <c r="G36" s="46"/>
      <c r="H36" s="37"/>
      <c r="I36" s="265"/>
      <c r="J36" s="265"/>
      <c r="K36" s="37"/>
      <c r="L36" s="37"/>
      <c r="M36" s="37"/>
      <c r="N36" s="37"/>
      <c r="O36" s="39"/>
      <c r="P36" s="40"/>
    </row>
    <row r="37" spans="1:16" ht="20.100000000000001" customHeight="1" thickTop="1" thickBot="1" x14ac:dyDescent="0.25">
      <c r="A37" s="259"/>
      <c r="B37" s="260"/>
      <c r="C37" s="261"/>
      <c r="D37" s="59" t="s">
        <v>7</v>
      </c>
      <c r="E37" s="60">
        <f>SUM(E27:E36)</f>
        <v>15</v>
      </c>
      <c r="F37" s="60">
        <f>SUM(F27:F36)</f>
        <v>6</v>
      </c>
      <c r="G37" s="60">
        <f>SUM(G27:G36)</f>
        <v>8</v>
      </c>
      <c r="H37" s="61"/>
      <c r="I37" s="62"/>
      <c r="J37" s="62"/>
      <c r="K37" s="62"/>
      <c r="L37" s="62"/>
      <c r="M37" s="62"/>
      <c r="N37" s="62"/>
      <c r="O37" s="63"/>
      <c r="P37" s="64"/>
    </row>
    <row r="38" spans="1:16" ht="10.5" thickTop="1" x14ac:dyDescent="0.2"/>
  </sheetData>
  <mergeCells count="21">
    <mergeCell ref="B19:F19"/>
    <mergeCell ref="G19:K19"/>
    <mergeCell ref="L19:P19"/>
    <mergeCell ref="A25:D25"/>
    <mergeCell ref="F25:G25"/>
    <mergeCell ref="I25:J27"/>
    <mergeCell ref="A26:C37"/>
    <mergeCell ref="N26:N27"/>
    <mergeCell ref="I29:J36"/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38"/>
  <sheetViews>
    <sheetView view="pageBreakPreview" zoomScaleNormal="100" zoomScaleSheetLayoutView="100" workbookViewId="0">
      <selection activeCell="A3" sqref="A3"/>
    </sheetView>
  </sheetViews>
  <sheetFormatPr defaultColWidth="9.140625" defaultRowHeight="9.75" x14ac:dyDescent="0.2"/>
  <cols>
    <col min="1" max="1" width="18.42578125" style="1" customWidth="1"/>
    <col min="2" max="2" width="11.28515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77" t="s">
        <v>78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</row>
    <row r="2" spans="1:16" ht="29.25" customHeight="1" x14ac:dyDescent="0.2">
      <c r="A2" s="269" t="s">
        <v>166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</row>
    <row r="3" spans="1:16" ht="22.5" customHeight="1" x14ac:dyDescent="0.2">
      <c r="A3" s="2"/>
      <c r="B3" s="270" t="s">
        <v>0</v>
      </c>
      <c r="C3" s="271"/>
      <c r="D3" s="3"/>
      <c r="E3" s="3"/>
      <c r="F3" s="3"/>
      <c r="G3" s="3"/>
      <c r="H3" s="4" t="s">
        <v>1</v>
      </c>
      <c r="I3" s="199">
        <v>9</v>
      </c>
      <c r="J3" s="6"/>
      <c r="K3" s="4" t="s">
        <v>2</v>
      </c>
      <c r="L3" s="199">
        <v>7</v>
      </c>
      <c r="M3" s="2"/>
      <c r="N3" s="2"/>
      <c r="O3" s="2"/>
      <c r="P3" s="2"/>
    </row>
    <row r="4" spans="1:16" ht="51" customHeight="1" x14ac:dyDescent="0.2">
      <c r="A4" s="2"/>
      <c r="B4" s="272" t="s">
        <v>167</v>
      </c>
      <c r="C4" s="272"/>
      <c r="D4" s="272"/>
      <c r="E4" s="272"/>
      <c r="F4" s="227" t="s">
        <v>168</v>
      </c>
      <c r="G4" s="273" t="s">
        <v>169</v>
      </c>
      <c r="H4" s="274"/>
      <c r="I4" s="274"/>
      <c r="J4" s="274"/>
      <c r="K4" s="272" t="s">
        <v>170</v>
      </c>
      <c r="L4" s="272"/>
      <c r="M4" s="272"/>
      <c r="N4" s="272"/>
    </row>
    <row r="5" spans="1:16" ht="44.25" customHeight="1" x14ac:dyDescent="0.2">
      <c r="A5" s="9" t="s">
        <v>3</v>
      </c>
      <c r="B5" s="10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4" t="s">
        <v>14</v>
      </c>
      <c r="N5" s="14" t="s">
        <v>7</v>
      </c>
    </row>
    <row r="6" spans="1:16" ht="20.100000000000001" customHeight="1" x14ac:dyDescent="0.2">
      <c r="A6" s="153" t="s">
        <v>15</v>
      </c>
      <c r="B6" s="167">
        <v>92</v>
      </c>
      <c r="C6" s="153">
        <v>68</v>
      </c>
      <c r="D6" s="153">
        <v>37</v>
      </c>
      <c r="E6" s="153">
        <f>B6+C6+D6</f>
        <v>197</v>
      </c>
      <c r="F6" s="153">
        <v>9</v>
      </c>
      <c r="G6" s="153">
        <v>20</v>
      </c>
      <c r="H6" s="153">
        <v>2</v>
      </c>
      <c r="I6" s="153">
        <v>0</v>
      </c>
      <c r="J6" s="153">
        <f>G6+H6+I6</f>
        <v>22</v>
      </c>
      <c r="K6" s="153">
        <v>73</v>
      </c>
      <c r="L6" s="153">
        <v>55</v>
      </c>
      <c r="M6" s="167">
        <v>56</v>
      </c>
      <c r="N6" s="167">
        <f>SUM(K6:M6)</f>
        <v>184</v>
      </c>
      <c r="O6" s="2">
        <f>E6+F6-J6-N6</f>
        <v>0</v>
      </c>
      <c r="P6" s="1" t="s">
        <v>30</v>
      </c>
    </row>
    <row r="7" spans="1:16" ht="20.100000000000001" customHeight="1" x14ac:dyDescent="0.2">
      <c r="A7" s="153" t="s">
        <v>16</v>
      </c>
      <c r="B7" s="167">
        <v>0</v>
      </c>
      <c r="C7" s="153">
        <v>0</v>
      </c>
      <c r="D7" s="153">
        <v>0</v>
      </c>
      <c r="E7" s="153">
        <f>B7+C7+D7</f>
        <v>0</v>
      </c>
      <c r="F7" s="153">
        <v>0</v>
      </c>
      <c r="G7" s="153">
        <v>0</v>
      </c>
      <c r="H7" s="153">
        <v>0</v>
      </c>
      <c r="I7" s="153">
        <v>0</v>
      </c>
      <c r="J7" s="153">
        <f>G7+H7+I7</f>
        <v>0</v>
      </c>
      <c r="K7" s="153">
        <v>0</v>
      </c>
      <c r="L7" s="153">
        <v>0</v>
      </c>
      <c r="M7" s="167">
        <v>0</v>
      </c>
      <c r="N7" s="167">
        <f>SUM(K7:M7)</f>
        <v>0</v>
      </c>
      <c r="O7" s="2">
        <f>E7+F7-J7-N7</f>
        <v>0</v>
      </c>
    </row>
    <row r="8" spans="1:16" ht="20.100000000000001" customHeight="1" x14ac:dyDescent="0.2">
      <c r="A8" s="15" t="s">
        <v>17</v>
      </c>
      <c r="B8" s="217">
        <v>702</v>
      </c>
      <c r="C8" s="15">
        <v>242</v>
      </c>
      <c r="D8" s="15">
        <v>150</v>
      </c>
      <c r="E8" s="15">
        <f>B8+C8+D8</f>
        <v>1094</v>
      </c>
      <c r="F8" s="15">
        <v>105</v>
      </c>
      <c r="G8" s="15">
        <v>85</v>
      </c>
      <c r="H8" s="15">
        <v>6</v>
      </c>
      <c r="I8" s="15">
        <v>0</v>
      </c>
      <c r="J8" s="15">
        <f>G8+H8+I8</f>
        <v>91</v>
      </c>
      <c r="K8" s="15">
        <v>627</v>
      </c>
      <c r="L8" s="15">
        <v>350</v>
      </c>
      <c r="M8" s="217">
        <v>131</v>
      </c>
      <c r="N8" s="217">
        <f>SUM(K8:M8)</f>
        <v>1108</v>
      </c>
      <c r="O8" s="2">
        <f>E8+F8-J8-N8</f>
        <v>0</v>
      </c>
    </row>
    <row r="9" spans="1:16" ht="20.100000000000001" customHeight="1" x14ac:dyDescent="0.2">
      <c r="A9" s="216" t="s">
        <v>7</v>
      </c>
      <c r="B9" s="216">
        <f>SUM(B6:B8)</f>
        <v>794</v>
      </c>
      <c r="C9" s="216">
        <f>SUM(C6:C8)</f>
        <v>310</v>
      </c>
      <c r="D9" s="216">
        <f>SUM(D6:D8)</f>
        <v>187</v>
      </c>
      <c r="E9" s="216">
        <f>B9+C9+D9</f>
        <v>1291</v>
      </c>
      <c r="F9" s="216">
        <f>SUM(F6:F8)</f>
        <v>114</v>
      </c>
      <c r="G9" s="216">
        <f>SUM(G6:G8)</f>
        <v>105</v>
      </c>
      <c r="H9" s="216">
        <f>SUM(H6:H8)</f>
        <v>8</v>
      </c>
      <c r="I9" s="216">
        <f>SUM(I6:I8)</f>
        <v>0</v>
      </c>
      <c r="J9" s="216">
        <f>G9+H9+I9</f>
        <v>113</v>
      </c>
      <c r="K9" s="216">
        <f>SUM(K6:K8)</f>
        <v>700</v>
      </c>
      <c r="L9" s="216">
        <f>SUM(L6:L8)</f>
        <v>405</v>
      </c>
      <c r="M9" s="216">
        <f>SUM(M6:M8)</f>
        <v>187</v>
      </c>
      <c r="N9" s="216">
        <f>SUM(K9:M9)</f>
        <v>1292</v>
      </c>
      <c r="O9" s="2">
        <f>E9+F9-J9-N9</f>
        <v>0</v>
      </c>
    </row>
    <row r="10" spans="1:16" ht="20.25" customHeight="1" x14ac:dyDescent="0.2">
      <c r="A10" s="278" t="s">
        <v>18</v>
      </c>
      <c r="B10" s="279"/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P10" s="280"/>
    </row>
    <row r="11" spans="1:16" ht="24.75" customHeight="1" x14ac:dyDescent="0.2">
      <c r="A11" s="276" t="s">
        <v>171</v>
      </c>
      <c r="B11" s="276"/>
      <c r="C11" s="276"/>
      <c r="D11" s="276"/>
      <c r="E11" s="276"/>
      <c r="F11" s="276"/>
      <c r="G11" s="276"/>
      <c r="H11" s="276"/>
      <c r="I11" s="276"/>
      <c r="J11" s="276"/>
      <c r="K11" s="276"/>
      <c r="L11" s="276"/>
      <c r="M11" s="276"/>
      <c r="N11" s="276"/>
      <c r="O11" s="276"/>
      <c r="P11" s="276"/>
    </row>
    <row r="12" spans="1:16" ht="24" customHeight="1" x14ac:dyDescent="0.2">
      <c r="A12" s="17"/>
      <c r="B12" s="281" t="s">
        <v>19</v>
      </c>
      <c r="C12" s="282"/>
      <c r="D12" s="282"/>
      <c r="E12" s="282"/>
      <c r="F12" s="283"/>
      <c r="G12" s="281" t="s">
        <v>20</v>
      </c>
      <c r="H12" s="282"/>
      <c r="I12" s="282"/>
      <c r="J12" s="282"/>
      <c r="K12" s="283"/>
      <c r="L12" s="281" t="s">
        <v>21</v>
      </c>
      <c r="M12" s="282"/>
      <c r="N12" s="282"/>
      <c r="O12" s="282"/>
      <c r="P12" s="283"/>
    </row>
    <row r="13" spans="1:16" ht="18.95" customHeight="1" x14ac:dyDescent="0.2">
      <c r="A13" s="18" t="s">
        <v>3</v>
      </c>
      <c r="B13" s="227" t="s">
        <v>175</v>
      </c>
      <c r="C13" s="118">
        <v>2021</v>
      </c>
      <c r="D13" s="118">
        <v>2022</v>
      </c>
      <c r="E13" s="118">
        <v>2023</v>
      </c>
      <c r="F13" s="167" t="s">
        <v>7</v>
      </c>
      <c r="G13" s="227" t="s">
        <v>175</v>
      </c>
      <c r="H13" s="118">
        <v>2021</v>
      </c>
      <c r="I13" s="118">
        <v>2022</v>
      </c>
      <c r="J13" s="118">
        <v>2023</v>
      </c>
      <c r="K13" s="167" t="s">
        <v>7</v>
      </c>
      <c r="L13" s="227" t="s">
        <v>175</v>
      </c>
      <c r="M13" s="118">
        <v>2021</v>
      </c>
      <c r="N13" s="118">
        <v>2022</v>
      </c>
      <c r="O13" s="118">
        <v>2023</v>
      </c>
      <c r="P13" s="167" t="s">
        <v>7</v>
      </c>
    </row>
    <row r="14" spans="1:16" ht="20.100000000000001" customHeight="1" x14ac:dyDescent="0.2">
      <c r="A14" s="19" t="s">
        <v>15</v>
      </c>
      <c r="B14" s="20">
        <v>17</v>
      </c>
      <c r="C14" s="5">
        <v>20</v>
      </c>
      <c r="D14" s="5">
        <v>41</v>
      </c>
      <c r="E14" s="65">
        <v>14</v>
      </c>
      <c r="F14" s="167">
        <f>SUM(B14:C14:D14:E14)</f>
        <v>92</v>
      </c>
      <c r="G14" s="21">
        <v>62</v>
      </c>
      <c r="H14" s="20">
        <v>4</v>
      </c>
      <c r="I14" s="5">
        <v>1</v>
      </c>
      <c r="J14" s="5">
        <v>1</v>
      </c>
      <c r="K14" s="167">
        <f>SUM(G14:H14:J14)</f>
        <v>68</v>
      </c>
      <c r="L14" s="20">
        <v>21</v>
      </c>
      <c r="M14" s="5">
        <v>15</v>
      </c>
      <c r="N14" s="5">
        <v>1</v>
      </c>
      <c r="O14" s="67">
        <v>0</v>
      </c>
      <c r="P14" s="5">
        <f>SUM(L14:O14)</f>
        <v>37</v>
      </c>
    </row>
    <row r="15" spans="1:16" ht="20.100000000000001" customHeight="1" x14ac:dyDescent="0.2">
      <c r="A15" s="152" t="s">
        <v>16</v>
      </c>
      <c r="B15" s="23">
        <v>0</v>
      </c>
      <c r="C15" s="5">
        <v>0</v>
      </c>
      <c r="D15" s="5">
        <v>0</v>
      </c>
      <c r="E15" s="66">
        <v>0</v>
      </c>
      <c r="F15" s="168">
        <f>SUM(B15:C15:D15:E15)</f>
        <v>0</v>
      </c>
      <c r="G15" s="24">
        <v>0</v>
      </c>
      <c r="H15" s="23">
        <v>0</v>
      </c>
      <c r="I15" s="5">
        <v>0</v>
      </c>
      <c r="J15" s="5">
        <v>0</v>
      </c>
      <c r="K15" s="168">
        <f>SUM(G15:H15:J15)</f>
        <v>0</v>
      </c>
      <c r="L15" s="23">
        <v>0</v>
      </c>
      <c r="M15" s="5">
        <v>0</v>
      </c>
      <c r="N15" s="5">
        <v>0</v>
      </c>
      <c r="O15" s="68">
        <v>0</v>
      </c>
      <c r="P15" s="5">
        <f>SUM(L15:O15)</f>
        <v>0</v>
      </c>
    </row>
    <row r="16" spans="1:16" ht="20.100000000000001" customHeight="1" x14ac:dyDescent="0.2">
      <c r="A16" s="152" t="s">
        <v>17</v>
      </c>
      <c r="B16" s="23">
        <v>133</v>
      </c>
      <c r="C16" s="5">
        <v>102</v>
      </c>
      <c r="D16" s="5">
        <v>280</v>
      </c>
      <c r="E16" s="66">
        <v>187</v>
      </c>
      <c r="F16" s="167">
        <f>SUM(B16:E16)</f>
        <v>702</v>
      </c>
      <c r="G16" s="24">
        <v>115</v>
      </c>
      <c r="H16" s="23">
        <v>66</v>
      </c>
      <c r="I16" s="5">
        <v>51</v>
      </c>
      <c r="J16" s="5">
        <v>10</v>
      </c>
      <c r="K16" s="167">
        <f>SUM(G16:H16:J16)</f>
        <v>242</v>
      </c>
      <c r="L16" s="23">
        <v>80</v>
      </c>
      <c r="M16" s="5">
        <v>52</v>
      </c>
      <c r="N16" s="5">
        <v>11</v>
      </c>
      <c r="O16" s="68">
        <v>7</v>
      </c>
      <c r="P16" s="5">
        <f>SUM(L16:O16)</f>
        <v>150</v>
      </c>
    </row>
    <row r="17" spans="1:18" ht="20.100000000000001" customHeight="1" x14ac:dyDescent="0.2">
      <c r="A17" s="152" t="s">
        <v>7</v>
      </c>
      <c r="B17" s="23">
        <f>SUM(B14:B16)</f>
        <v>150</v>
      </c>
      <c r="C17" s="23">
        <f>SUM(C14:C16)</f>
        <v>122</v>
      </c>
      <c r="D17" s="23">
        <f>SUM(D14:D16)</f>
        <v>321</v>
      </c>
      <c r="E17" s="23">
        <f>SUM(E14:E16)</f>
        <v>201</v>
      </c>
      <c r="F17" s="167">
        <f>SUM(B17:C17:D17:E17)</f>
        <v>794</v>
      </c>
      <c r="G17" s="24">
        <f>SUM(G14:G16)</f>
        <v>177</v>
      </c>
      <c r="H17" s="24">
        <f>SUM(H14:H16)</f>
        <v>70</v>
      </c>
      <c r="I17" s="21">
        <f>SUM(I14:I16)</f>
        <v>52</v>
      </c>
      <c r="J17" s="21">
        <f>SUM(J14:J16)</f>
        <v>11</v>
      </c>
      <c r="K17" s="167">
        <f>SUM(G17:H17:J17)</f>
        <v>310</v>
      </c>
      <c r="L17" s="24">
        <f>SUM(L14:L16)</f>
        <v>101</v>
      </c>
      <c r="M17" s="21">
        <f>SUM(M14:M16)</f>
        <v>67</v>
      </c>
      <c r="N17" s="21">
        <f>SUM(N14:N16)</f>
        <v>12</v>
      </c>
      <c r="O17" s="24">
        <f>SUM(O14:O16)</f>
        <v>7</v>
      </c>
      <c r="P17" s="5">
        <f>SUM(L17:O17)</f>
        <v>187</v>
      </c>
    </row>
    <row r="18" spans="1:18" ht="31.5" customHeight="1" x14ac:dyDescent="0.25">
      <c r="A18" s="266" t="s">
        <v>172</v>
      </c>
      <c r="B18" s="267"/>
      <c r="C18" s="268"/>
      <c r="D18" s="268"/>
      <c r="E18" s="267"/>
      <c r="F18" s="267"/>
      <c r="G18" s="267"/>
      <c r="H18" s="267"/>
      <c r="I18" s="267"/>
      <c r="J18" s="267"/>
      <c r="K18" s="267"/>
      <c r="L18" s="267"/>
      <c r="M18" s="267"/>
      <c r="N18" s="267"/>
      <c r="O18" s="267"/>
      <c r="P18" s="268"/>
    </row>
    <row r="19" spans="1:18" ht="36.75" customHeight="1" x14ac:dyDescent="0.2">
      <c r="A19" s="2"/>
      <c r="B19" s="284" t="s">
        <v>19</v>
      </c>
      <c r="C19" s="285"/>
      <c r="D19" s="285"/>
      <c r="E19" s="285"/>
      <c r="F19" s="286"/>
      <c r="G19" s="287" t="s">
        <v>20</v>
      </c>
      <c r="H19" s="285"/>
      <c r="I19" s="285"/>
      <c r="J19" s="285"/>
      <c r="K19" s="286"/>
      <c r="L19" s="287" t="s">
        <v>21</v>
      </c>
      <c r="M19" s="285"/>
      <c r="N19" s="285"/>
      <c r="O19" s="285"/>
      <c r="P19" s="286"/>
    </row>
    <row r="20" spans="1:18" ht="18.95" customHeight="1" x14ac:dyDescent="0.2">
      <c r="A20" s="9" t="s">
        <v>3</v>
      </c>
      <c r="B20" s="227" t="s">
        <v>175</v>
      </c>
      <c r="C20" s="118">
        <v>2021</v>
      </c>
      <c r="D20" s="118">
        <v>2022</v>
      </c>
      <c r="E20" s="118">
        <v>2023</v>
      </c>
      <c r="F20" s="167" t="s">
        <v>7</v>
      </c>
      <c r="G20" s="227" t="s">
        <v>175</v>
      </c>
      <c r="H20" s="118">
        <v>2021</v>
      </c>
      <c r="I20" s="118">
        <v>2022</v>
      </c>
      <c r="J20" s="118">
        <v>2023</v>
      </c>
      <c r="K20" s="167" t="s">
        <v>7</v>
      </c>
      <c r="L20" s="227" t="s">
        <v>175</v>
      </c>
      <c r="M20" s="118">
        <v>2021</v>
      </c>
      <c r="N20" s="118">
        <v>2022</v>
      </c>
      <c r="O20" s="118">
        <v>2023</v>
      </c>
      <c r="P20" s="167" t="s">
        <v>7</v>
      </c>
    </row>
    <row r="21" spans="1:18" ht="20.100000000000001" customHeight="1" x14ac:dyDescent="0.2">
      <c r="A21" s="153" t="s">
        <v>15</v>
      </c>
      <c r="B21" s="167">
        <v>17</v>
      </c>
      <c r="C21" s="167">
        <v>14</v>
      </c>
      <c r="D21" s="167">
        <v>20</v>
      </c>
      <c r="E21" s="167">
        <v>20</v>
      </c>
      <c r="F21" s="167">
        <f>SUM(B21:E21)</f>
        <v>71</v>
      </c>
      <c r="G21" s="167">
        <v>28</v>
      </c>
      <c r="H21" s="167">
        <v>8</v>
      </c>
      <c r="I21" s="167">
        <v>18</v>
      </c>
      <c r="J21" s="167">
        <v>1</v>
      </c>
      <c r="K21" s="167">
        <f>SUM(G21:J21)</f>
        <v>55</v>
      </c>
      <c r="L21" s="167">
        <v>43</v>
      </c>
      <c r="M21" s="167">
        <v>8</v>
      </c>
      <c r="N21" s="167">
        <v>2</v>
      </c>
      <c r="O21" s="167">
        <v>3</v>
      </c>
      <c r="P21" s="167">
        <f>SUM(L21:O21)</f>
        <v>56</v>
      </c>
    </row>
    <row r="22" spans="1:18" ht="20.100000000000001" customHeight="1" x14ac:dyDescent="0.2">
      <c r="A22" s="153" t="s">
        <v>16</v>
      </c>
      <c r="B22" s="167">
        <v>0</v>
      </c>
      <c r="C22" s="167">
        <v>0</v>
      </c>
      <c r="D22" s="167">
        <v>0</v>
      </c>
      <c r="E22" s="167">
        <v>0</v>
      </c>
      <c r="F22" s="167">
        <f>SUM(B22:E22)</f>
        <v>0</v>
      </c>
      <c r="G22" s="167">
        <v>0</v>
      </c>
      <c r="H22" s="167">
        <v>0</v>
      </c>
      <c r="I22" s="167">
        <v>0</v>
      </c>
      <c r="J22" s="167">
        <v>0</v>
      </c>
      <c r="K22" s="167">
        <f>SUM(G22:J22)</f>
        <v>0</v>
      </c>
      <c r="L22" s="167">
        <v>0</v>
      </c>
      <c r="M22" s="167">
        <v>0</v>
      </c>
      <c r="N22" s="167">
        <v>0</v>
      </c>
      <c r="O22" s="167">
        <v>0</v>
      </c>
      <c r="P22" s="167">
        <f>SUM(L22:O22)</f>
        <v>0</v>
      </c>
    </row>
    <row r="23" spans="1:18" ht="20.100000000000001" customHeight="1" x14ac:dyDescent="0.2">
      <c r="A23" s="153" t="s">
        <v>17</v>
      </c>
      <c r="B23" s="167">
        <v>80</v>
      </c>
      <c r="C23" s="167">
        <v>79</v>
      </c>
      <c r="D23" s="167">
        <v>211</v>
      </c>
      <c r="E23" s="167">
        <v>259</v>
      </c>
      <c r="F23" s="167">
        <f>SUM(B23:E23)</f>
        <v>629</v>
      </c>
      <c r="G23" s="167">
        <v>151</v>
      </c>
      <c r="H23" s="167">
        <v>86</v>
      </c>
      <c r="I23" s="167">
        <v>92</v>
      </c>
      <c r="J23" s="167">
        <v>21</v>
      </c>
      <c r="K23" s="167">
        <f>SUM(G23:J23)</f>
        <v>350</v>
      </c>
      <c r="L23" s="167">
        <v>60</v>
      </c>
      <c r="M23" s="167">
        <v>30</v>
      </c>
      <c r="N23" s="167">
        <v>30</v>
      </c>
      <c r="O23" s="167">
        <v>11</v>
      </c>
      <c r="P23" s="167">
        <f>SUM(L23:O23)</f>
        <v>131</v>
      </c>
    </row>
    <row r="24" spans="1:18" ht="20.100000000000001" customHeight="1" x14ac:dyDescent="0.2">
      <c r="A24" s="15" t="s">
        <v>7</v>
      </c>
      <c r="B24" s="164">
        <f>SUM(B21:B23)</f>
        <v>97</v>
      </c>
      <c r="C24" s="164">
        <f>SUM(C21:C23)</f>
        <v>93</v>
      </c>
      <c r="D24" s="164">
        <f>SUM(D21:D23)</f>
        <v>231</v>
      </c>
      <c r="E24" s="164">
        <f>SUM(E21:E23)</f>
        <v>279</v>
      </c>
      <c r="F24" s="164">
        <f>SUM(B24:E24)</f>
        <v>700</v>
      </c>
      <c r="G24" s="164">
        <f>SUM(G21:G23)</f>
        <v>179</v>
      </c>
      <c r="H24" s="164">
        <f>SUM(H21:H23)</f>
        <v>94</v>
      </c>
      <c r="I24" s="164">
        <f>SUM(I21:I23)</f>
        <v>110</v>
      </c>
      <c r="J24" s="164">
        <f>SUM(J21:J23)</f>
        <v>22</v>
      </c>
      <c r="K24" s="164">
        <f>SUM(G24:J24)</f>
        <v>405</v>
      </c>
      <c r="L24" s="164">
        <f>SUM(L21:L23)</f>
        <v>103</v>
      </c>
      <c r="M24" s="164">
        <f>SUM(M21:M23)</f>
        <v>38</v>
      </c>
      <c r="N24" s="164">
        <f>SUM(N21:N23)</f>
        <v>32</v>
      </c>
      <c r="O24" s="164">
        <f>SUM(O21:O23)</f>
        <v>14</v>
      </c>
      <c r="P24" s="164">
        <f>SUM(P21:P23)</f>
        <v>187</v>
      </c>
    </row>
    <row r="25" spans="1:18" ht="113.25" customHeight="1" thickBot="1" x14ac:dyDescent="0.25">
      <c r="A25" s="248" t="s">
        <v>29</v>
      </c>
      <c r="B25" s="249"/>
      <c r="C25" s="249"/>
      <c r="D25" s="288"/>
      <c r="E25" s="165"/>
      <c r="F25" s="251" t="s">
        <v>23</v>
      </c>
      <c r="G25" s="288"/>
      <c r="H25" s="26"/>
      <c r="I25" s="250" t="s">
        <v>173</v>
      </c>
      <c r="J25" s="251"/>
      <c r="K25" s="27" t="s">
        <v>15</v>
      </c>
      <c r="L25" s="28"/>
      <c r="M25" s="29" t="s">
        <v>16</v>
      </c>
      <c r="N25" s="29"/>
      <c r="O25" s="30"/>
      <c r="P25" s="31"/>
      <c r="Q25" s="32"/>
      <c r="R25" s="32"/>
    </row>
    <row r="26" spans="1:18" ht="42" customHeight="1" thickTop="1" thickBot="1" x14ac:dyDescent="0.25">
      <c r="A26" s="253" t="s">
        <v>24</v>
      </c>
      <c r="B26" s="254"/>
      <c r="C26" s="255"/>
      <c r="D26" s="33"/>
      <c r="E26" s="166" t="s">
        <v>25</v>
      </c>
      <c r="F26" s="35" t="s">
        <v>26</v>
      </c>
      <c r="G26" s="36" t="s">
        <v>27</v>
      </c>
      <c r="H26" s="37"/>
      <c r="I26" s="252"/>
      <c r="J26" s="252"/>
      <c r="K26" s="157"/>
      <c r="L26" s="38"/>
      <c r="M26" s="158"/>
      <c r="N26" s="262"/>
      <c r="O26" s="39"/>
      <c r="P26" s="40"/>
    </row>
    <row r="27" spans="1:18" ht="20.100000000000001" customHeight="1" thickTop="1" thickBot="1" x14ac:dyDescent="0.25">
      <c r="A27" s="256"/>
      <c r="B27" s="257"/>
      <c r="C27" s="258"/>
      <c r="D27" s="41"/>
      <c r="E27" s="42"/>
      <c r="F27" s="43"/>
      <c r="G27" s="43"/>
      <c r="H27" s="37"/>
      <c r="I27" s="252"/>
      <c r="J27" s="252"/>
      <c r="K27" s="125"/>
      <c r="L27" s="44"/>
      <c r="M27" s="135"/>
      <c r="N27" s="263"/>
      <c r="O27" s="39"/>
      <c r="P27" s="40"/>
    </row>
    <row r="28" spans="1:18" ht="20.100000000000001" customHeight="1" thickTop="1" thickBot="1" x14ac:dyDescent="0.25">
      <c r="A28" s="256"/>
      <c r="B28" s="257"/>
      <c r="C28" s="258"/>
      <c r="D28" s="41"/>
      <c r="E28" s="42"/>
      <c r="F28" s="46"/>
      <c r="G28" s="46"/>
      <c r="H28" s="37"/>
      <c r="I28" s="47"/>
      <c r="J28" s="47"/>
      <c r="K28" s="48"/>
      <c r="L28" s="48"/>
      <c r="M28" s="49"/>
      <c r="N28" s="37"/>
      <c r="O28" s="39"/>
      <c r="P28" s="40"/>
    </row>
    <row r="29" spans="1:18" ht="20.100000000000001" customHeight="1" thickTop="1" thickBot="1" x14ac:dyDescent="0.25">
      <c r="A29" s="256"/>
      <c r="B29" s="257"/>
      <c r="C29" s="258"/>
      <c r="D29" s="41"/>
      <c r="E29" s="42"/>
      <c r="F29" s="46"/>
      <c r="G29" s="46"/>
      <c r="H29" s="37"/>
      <c r="I29" s="264" t="s">
        <v>174</v>
      </c>
      <c r="J29" s="264"/>
      <c r="K29" s="37"/>
      <c r="L29" s="37"/>
      <c r="M29" s="37"/>
      <c r="N29" s="37"/>
      <c r="O29" s="39"/>
      <c r="P29" s="40"/>
    </row>
    <row r="30" spans="1:18" ht="20.100000000000001" customHeight="1" thickTop="1" thickBot="1" x14ac:dyDescent="0.25">
      <c r="A30" s="256"/>
      <c r="B30" s="257"/>
      <c r="C30" s="258"/>
      <c r="D30" s="41"/>
      <c r="E30" s="42"/>
      <c r="F30" s="46"/>
      <c r="G30" s="46"/>
      <c r="H30" s="37"/>
      <c r="I30" s="265"/>
      <c r="J30" s="265"/>
      <c r="K30" s="51" t="s">
        <v>15</v>
      </c>
      <c r="L30" s="52"/>
      <c r="M30" s="53" t="s">
        <v>16</v>
      </c>
      <c r="N30" s="54"/>
      <c r="O30" s="39"/>
      <c r="P30" s="40"/>
    </row>
    <row r="31" spans="1:18" ht="20.100000000000001" customHeight="1" thickTop="1" thickBot="1" x14ac:dyDescent="0.25">
      <c r="A31" s="256"/>
      <c r="B31" s="257"/>
      <c r="C31" s="258"/>
      <c r="D31" s="41"/>
      <c r="E31" s="42"/>
      <c r="F31" s="46"/>
      <c r="G31" s="46"/>
      <c r="H31" s="37"/>
      <c r="I31" s="265"/>
      <c r="J31" s="265"/>
      <c r="K31" s="159">
        <v>1</v>
      </c>
      <c r="L31" s="69"/>
      <c r="M31" s="159"/>
      <c r="N31" s="56"/>
      <c r="O31" s="39"/>
      <c r="P31" s="40"/>
    </row>
    <row r="32" spans="1:18" ht="20.100000000000001" customHeight="1" thickTop="1" thickBot="1" x14ac:dyDescent="0.25">
      <c r="A32" s="256"/>
      <c r="B32" s="257"/>
      <c r="C32" s="258"/>
      <c r="D32" s="41"/>
      <c r="E32" s="42"/>
      <c r="F32" s="46"/>
      <c r="G32" s="46"/>
      <c r="H32" s="37"/>
      <c r="I32" s="265"/>
      <c r="J32" s="265"/>
      <c r="K32" s="55"/>
      <c r="L32" s="56"/>
      <c r="M32" s="55"/>
      <c r="N32" s="56"/>
      <c r="O32" s="39"/>
      <c r="P32" s="40"/>
    </row>
    <row r="33" spans="1:16" ht="20.100000000000001" customHeight="1" thickTop="1" thickBot="1" x14ac:dyDescent="0.25">
      <c r="A33" s="256"/>
      <c r="B33" s="257"/>
      <c r="C33" s="258"/>
      <c r="D33" s="41"/>
      <c r="E33" s="42"/>
      <c r="F33" s="46"/>
      <c r="G33" s="46"/>
      <c r="H33" s="37"/>
      <c r="I33" s="265"/>
      <c r="J33" s="265"/>
      <c r="K33" s="37"/>
      <c r="L33" s="37"/>
      <c r="M33" s="37"/>
      <c r="N33" s="37"/>
      <c r="O33" s="39"/>
      <c r="P33" s="40"/>
    </row>
    <row r="34" spans="1:16" ht="20.100000000000001" customHeight="1" thickTop="1" thickBot="1" x14ac:dyDescent="0.25">
      <c r="A34" s="256"/>
      <c r="B34" s="257"/>
      <c r="C34" s="258"/>
      <c r="D34" s="41"/>
      <c r="E34" s="42"/>
      <c r="F34" s="46"/>
      <c r="G34" s="46"/>
      <c r="H34" s="37"/>
      <c r="I34" s="265"/>
      <c r="J34" s="265"/>
      <c r="K34" s="37"/>
      <c r="L34" s="37"/>
      <c r="M34" s="37"/>
      <c r="N34" s="37"/>
      <c r="O34" s="39"/>
      <c r="P34" s="40"/>
    </row>
    <row r="35" spans="1:16" ht="20.100000000000001" customHeight="1" thickTop="1" thickBot="1" x14ac:dyDescent="0.25">
      <c r="A35" s="256"/>
      <c r="B35" s="257"/>
      <c r="C35" s="258"/>
      <c r="D35" s="41"/>
      <c r="E35" s="57"/>
      <c r="F35" s="46"/>
      <c r="G35" s="46"/>
      <c r="H35" s="37"/>
      <c r="I35" s="265"/>
      <c r="J35" s="265"/>
      <c r="K35" s="37"/>
      <c r="L35" s="37"/>
      <c r="M35" s="37"/>
      <c r="N35" s="37"/>
      <c r="O35" s="39"/>
      <c r="P35" s="40"/>
    </row>
    <row r="36" spans="1:16" ht="20.100000000000001" customHeight="1" thickTop="1" thickBot="1" x14ac:dyDescent="0.25">
      <c r="A36" s="256"/>
      <c r="B36" s="257"/>
      <c r="C36" s="258"/>
      <c r="D36" s="41"/>
      <c r="E36" s="58"/>
      <c r="F36" s="46"/>
      <c r="G36" s="46"/>
      <c r="H36" s="37"/>
      <c r="I36" s="265"/>
      <c r="J36" s="265"/>
      <c r="K36" s="37"/>
      <c r="L36" s="37"/>
      <c r="M36" s="37"/>
      <c r="N36" s="37"/>
      <c r="O36" s="39"/>
      <c r="P36" s="40"/>
    </row>
    <row r="37" spans="1:16" ht="20.100000000000001" customHeight="1" thickTop="1" thickBot="1" x14ac:dyDescent="0.25">
      <c r="A37" s="259"/>
      <c r="B37" s="260"/>
      <c r="C37" s="261"/>
      <c r="D37" s="59" t="s">
        <v>7</v>
      </c>
      <c r="E37" s="60">
        <f>SUM(E27:E36)</f>
        <v>0</v>
      </c>
      <c r="F37" s="60">
        <f>SUM(F27:F36)</f>
        <v>0</v>
      </c>
      <c r="G37" s="60">
        <f>SUM(G27:G36)</f>
        <v>0</v>
      </c>
      <c r="H37" s="61"/>
      <c r="I37" s="62"/>
      <c r="J37" s="62"/>
      <c r="K37" s="62"/>
      <c r="L37" s="62"/>
      <c r="M37" s="62"/>
      <c r="N37" s="62"/>
      <c r="O37" s="63"/>
      <c r="P37" s="64"/>
    </row>
    <row r="38" spans="1:16" ht="10.5" thickTop="1" x14ac:dyDescent="0.2"/>
  </sheetData>
  <mergeCells count="21">
    <mergeCell ref="B19:F19"/>
    <mergeCell ref="G19:K19"/>
    <mergeCell ref="L19:P19"/>
    <mergeCell ref="A25:D25"/>
    <mergeCell ref="F25:G25"/>
    <mergeCell ref="I25:J27"/>
    <mergeCell ref="A26:C37"/>
    <mergeCell ref="N26:N27"/>
    <mergeCell ref="I29:J36"/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</mergeCells>
  <pageMargins left="0.31496062992125984" right="0.19685039370078741" top="0.31496062992125984" bottom="0.15748031496062992" header="0.31496062992125984" footer="0.31496062992125984"/>
  <pageSetup paperSize="9" scale="5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38"/>
  <sheetViews>
    <sheetView view="pageBreakPreview" zoomScaleNormal="100" zoomScaleSheetLayoutView="100" workbookViewId="0">
      <selection activeCell="L3" sqref="L3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69" t="s">
        <v>80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</row>
    <row r="2" spans="1:16" ht="29.25" customHeight="1" x14ac:dyDescent="0.2">
      <c r="A2" s="269" t="s">
        <v>166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</row>
    <row r="3" spans="1:16" ht="22.5" customHeight="1" x14ac:dyDescent="0.2">
      <c r="A3" s="2"/>
      <c r="B3" s="270" t="s">
        <v>0</v>
      </c>
      <c r="C3" s="271"/>
      <c r="D3" s="3"/>
      <c r="E3" s="3"/>
      <c r="F3" s="3"/>
      <c r="G3" s="3"/>
      <c r="H3" s="4" t="s">
        <v>1</v>
      </c>
      <c r="I3" s="5">
        <v>13</v>
      </c>
      <c r="J3" s="6"/>
      <c r="K3" s="4" t="s">
        <v>2</v>
      </c>
      <c r="L3" s="5">
        <v>8</v>
      </c>
      <c r="M3" s="2"/>
      <c r="N3" s="2"/>
      <c r="O3" s="2"/>
      <c r="P3" s="2"/>
    </row>
    <row r="4" spans="1:16" ht="51" customHeight="1" x14ac:dyDescent="0.2">
      <c r="A4" s="2"/>
      <c r="B4" s="272" t="s">
        <v>167</v>
      </c>
      <c r="C4" s="272"/>
      <c r="D4" s="272"/>
      <c r="E4" s="272"/>
      <c r="F4" s="227" t="s">
        <v>168</v>
      </c>
      <c r="G4" s="273" t="s">
        <v>169</v>
      </c>
      <c r="H4" s="274"/>
      <c r="I4" s="274"/>
      <c r="J4" s="274"/>
      <c r="K4" s="272" t="s">
        <v>170</v>
      </c>
      <c r="L4" s="272"/>
      <c r="M4" s="272"/>
      <c r="N4" s="272"/>
    </row>
    <row r="5" spans="1:16" ht="44.25" customHeight="1" x14ac:dyDescent="0.2">
      <c r="A5" s="9" t="s">
        <v>3</v>
      </c>
      <c r="B5" s="10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4" t="s">
        <v>14</v>
      </c>
      <c r="N5" s="14" t="s">
        <v>7</v>
      </c>
    </row>
    <row r="6" spans="1:16" ht="20.100000000000001" customHeight="1" x14ac:dyDescent="0.2">
      <c r="A6" s="153" t="s">
        <v>15</v>
      </c>
      <c r="B6" s="160">
        <v>83</v>
      </c>
      <c r="C6" s="153">
        <v>25</v>
      </c>
      <c r="D6" s="153">
        <v>69</v>
      </c>
      <c r="E6" s="153">
        <f>B6+C6+D6</f>
        <v>177</v>
      </c>
      <c r="F6" s="153">
        <v>14</v>
      </c>
      <c r="G6" s="153">
        <v>30</v>
      </c>
      <c r="H6" s="153">
        <v>0</v>
      </c>
      <c r="I6" s="153">
        <v>0</v>
      </c>
      <c r="J6" s="153">
        <f>G6+H6+I6</f>
        <v>30</v>
      </c>
      <c r="K6" s="153">
        <v>70</v>
      </c>
      <c r="L6" s="153">
        <v>43</v>
      </c>
      <c r="M6" s="160">
        <v>48</v>
      </c>
      <c r="N6" s="160">
        <f>SUM(K6:M6)</f>
        <v>161</v>
      </c>
      <c r="O6" s="2">
        <f>E6+F6-J6-N6</f>
        <v>0</v>
      </c>
      <c r="P6" s="1" t="s">
        <v>30</v>
      </c>
    </row>
    <row r="7" spans="1:16" ht="20.100000000000001" customHeight="1" x14ac:dyDescent="0.2">
      <c r="A7" s="153" t="s">
        <v>16</v>
      </c>
      <c r="B7" s="160">
        <v>27</v>
      </c>
      <c r="C7" s="153">
        <v>10</v>
      </c>
      <c r="D7" s="153">
        <v>6</v>
      </c>
      <c r="E7" s="153">
        <f>B7+C7+D7</f>
        <v>43</v>
      </c>
      <c r="F7" s="153">
        <v>4</v>
      </c>
      <c r="G7" s="153">
        <v>2</v>
      </c>
      <c r="H7" s="153">
        <v>0</v>
      </c>
      <c r="I7" s="153">
        <v>0</v>
      </c>
      <c r="J7" s="153">
        <f>G7+H7+I7</f>
        <v>2</v>
      </c>
      <c r="K7" s="153">
        <v>25</v>
      </c>
      <c r="L7" s="153">
        <v>11</v>
      </c>
      <c r="M7" s="160">
        <v>9</v>
      </c>
      <c r="N7" s="160">
        <f>SUM(K7:M7)</f>
        <v>45</v>
      </c>
      <c r="O7" s="2">
        <f>E7+F7-J7-N7</f>
        <v>0</v>
      </c>
    </row>
    <row r="8" spans="1:16" ht="20.100000000000001" customHeight="1" x14ac:dyDescent="0.2">
      <c r="A8" s="153" t="s">
        <v>17</v>
      </c>
      <c r="B8" s="160">
        <v>518</v>
      </c>
      <c r="C8" s="153">
        <v>389</v>
      </c>
      <c r="D8" s="153">
        <v>429</v>
      </c>
      <c r="E8" s="153">
        <f>B8+C8+D8</f>
        <v>1336</v>
      </c>
      <c r="F8" s="153">
        <v>106</v>
      </c>
      <c r="G8" s="153">
        <v>128</v>
      </c>
      <c r="H8" s="153">
        <v>0</v>
      </c>
      <c r="I8" s="153">
        <v>0</v>
      </c>
      <c r="J8" s="153">
        <f>G8+H8+I8</f>
        <v>128</v>
      </c>
      <c r="K8" s="153">
        <v>448</v>
      </c>
      <c r="L8" s="153">
        <v>401</v>
      </c>
      <c r="M8" s="160">
        <v>465</v>
      </c>
      <c r="N8" s="160">
        <f>SUM(K8:M8)</f>
        <v>1314</v>
      </c>
      <c r="O8" s="2">
        <f>E8+F8-J8-N8</f>
        <v>0</v>
      </c>
    </row>
    <row r="9" spans="1:16" ht="20.100000000000001" customHeight="1" x14ac:dyDescent="0.2">
      <c r="A9" s="15" t="s">
        <v>7</v>
      </c>
      <c r="B9" s="161">
        <f>SUM(B6:B8)</f>
        <v>628</v>
      </c>
      <c r="C9" s="161">
        <f>SUM(C6:C8)</f>
        <v>424</v>
      </c>
      <c r="D9" s="161">
        <f>SUM(D6:D8)</f>
        <v>504</v>
      </c>
      <c r="E9" s="153">
        <f>B9+C9+D9</f>
        <v>1556</v>
      </c>
      <c r="F9" s="15">
        <f>SUM(F6:F8)</f>
        <v>124</v>
      </c>
      <c r="G9" s="15">
        <f>SUM(G6:G8)</f>
        <v>160</v>
      </c>
      <c r="H9" s="15">
        <f>SUM(H6:H8)</f>
        <v>0</v>
      </c>
      <c r="I9" s="15">
        <f>SUM(I6:I8)</f>
        <v>0</v>
      </c>
      <c r="J9" s="153">
        <f>G9+H9+I9</f>
        <v>160</v>
      </c>
      <c r="K9" s="15">
        <f>SUM(K6:K8)</f>
        <v>543</v>
      </c>
      <c r="L9" s="15">
        <f>SUM(L6:L8)</f>
        <v>455</v>
      </c>
      <c r="M9" s="161">
        <f>SUM(M6:M8)</f>
        <v>522</v>
      </c>
      <c r="N9" s="160">
        <f>SUM(K9:M9)</f>
        <v>1520</v>
      </c>
      <c r="O9" s="2">
        <f>E9+F9-J9-N9</f>
        <v>0</v>
      </c>
    </row>
    <row r="10" spans="1:16" ht="20.25" customHeight="1" x14ac:dyDescent="0.2">
      <c r="A10" s="275" t="s">
        <v>18</v>
      </c>
      <c r="B10" s="275"/>
      <c r="C10" s="275"/>
      <c r="D10" s="275"/>
      <c r="E10" s="275"/>
      <c r="F10" s="275"/>
      <c r="G10" s="275"/>
      <c r="H10" s="275"/>
      <c r="I10" s="275"/>
      <c r="J10" s="275"/>
      <c r="K10" s="275"/>
      <c r="L10" s="275"/>
      <c r="M10" s="275"/>
      <c r="N10" s="275"/>
      <c r="O10" s="275"/>
      <c r="P10" s="275"/>
    </row>
    <row r="11" spans="1:16" ht="24.75" customHeight="1" x14ac:dyDescent="0.2">
      <c r="A11" s="276" t="s">
        <v>171</v>
      </c>
      <c r="B11" s="276"/>
      <c r="C11" s="276"/>
      <c r="D11" s="276"/>
      <c r="E11" s="276"/>
      <c r="F11" s="276"/>
      <c r="G11" s="276"/>
      <c r="H11" s="276"/>
      <c r="I11" s="276"/>
      <c r="J11" s="276"/>
      <c r="K11" s="276"/>
      <c r="L11" s="276"/>
      <c r="M11" s="276"/>
      <c r="N11" s="276"/>
      <c r="O11" s="276"/>
      <c r="P11" s="276"/>
    </row>
    <row r="12" spans="1:16" ht="24" customHeight="1" x14ac:dyDescent="0.2">
      <c r="A12" s="17"/>
      <c r="B12" s="272" t="s">
        <v>19</v>
      </c>
      <c r="C12" s="272"/>
      <c r="D12" s="272"/>
      <c r="E12" s="272"/>
      <c r="F12" s="272"/>
      <c r="G12" s="272" t="s">
        <v>20</v>
      </c>
      <c r="H12" s="272"/>
      <c r="I12" s="272"/>
      <c r="J12" s="272"/>
      <c r="K12" s="272"/>
      <c r="L12" s="272" t="s">
        <v>21</v>
      </c>
      <c r="M12" s="272"/>
      <c r="N12" s="272"/>
      <c r="O12" s="272"/>
      <c r="P12" s="272"/>
    </row>
    <row r="13" spans="1:16" ht="18.95" customHeight="1" x14ac:dyDescent="0.2">
      <c r="A13" s="18" t="s">
        <v>3</v>
      </c>
      <c r="B13" s="227" t="s">
        <v>175</v>
      </c>
      <c r="C13" s="118">
        <v>2021</v>
      </c>
      <c r="D13" s="118">
        <v>2022</v>
      </c>
      <c r="E13" s="118">
        <v>2023</v>
      </c>
      <c r="F13" s="160" t="s">
        <v>7</v>
      </c>
      <c r="G13" s="227" t="s">
        <v>175</v>
      </c>
      <c r="H13" s="118">
        <v>2021</v>
      </c>
      <c r="I13" s="118">
        <v>2022</v>
      </c>
      <c r="J13" s="118">
        <v>2023</v>
      </c>
      <c r="K13" s="160" t="s">
        <v>7</v>
      </c>
      <c r="L13" s="227" t="s">
        <v>175</v>
      </c>
      <c r="M13" s="118">
        <v>2021</v>
      </c>
      <c r="N13" s="118">
        <v>2022</v>
      </c>
      <c r="O13" s="118">
        <v>2023</v>
      </c>
      <c r="P13" s="160" t="s">
        <v>7</v>
      </c>
    </row>
    <row r="14" spans="1:16" ht="20.100000000000001" customHeight="1" x14ac:dyDescent="0.2">
      <c r="A14" s="19" t="s">
        <v>15</v>
      </c>
      <c r="B14" s="20">
        <v>0</v>
      </c>
      <c r="C14" s="5">
        <v>0</v>
      </c>
      <c r="D14" s="5">
        <v>40</v>
      </c>
      <c r="E14" s="65">
        <v>43</v>
      </c>
      <c r="F14" s="160">
        <f>SUM(B14:C14:D14:E14)</f>
        <v>83</v>
      </c>
      <c r="G14" s="21">
        <v>1</v>
      </c>
      <c r="H14" s="20">
        <v>10</v>
      </c>
      <c r="I14" s="5">
        <v>14</v>
      </c>
      <c r="J14" s="5">
        <v>0</v>
      </c>
      <c r="K14" s="160">
        <f>SUM(G14:H14:J14)</f>
        <v>25</v>
      </c>
      <c r="L14" s="20">
        <v>5</v>
      </c>
      <c r="M14" s="5">
        <v>39</v>
      </c>
      <c r="N14" s="5">
        <v>19</v>
      </c>
      <c r="O14" s="67">
        <v>6</v>
      </c>
      <c r="P14" s="5">
        <f>SUM(L14:O14)</f>
        <v>69</v>
      </c>
    </row>
    <row r="15" spans="1:16" ht="20.100000000000001" customHeight="1" x14ac:dyDescent="0.2">
      <c r="A15" s="152" t="s">
        <v>16</v>
      </c>
      <c r="B15" s="23">
        <v>0</v>
      </c>
      <c r="C15" s="5">
        <v>0</v>
      </c>
      <c r="D15" s="5">
        <v>2</v>
      </c>
      <c r="E15" s="66">
        <v>25</v>
      </c>
      <c r="F15" s="174">
        <f>SUM(B15:C15:D15:E15)</f>
        <v>27</v>
      </c>
      <c r="G15" s="24">
        <v>3</v>
      </c>
      <c r="H15" s="23">
        <v>3</v>
      </c>
      <c r="I15" s="5">
        <v>4</v>
      </c>
      <c r="J15" s="5">
        <v>0</v>
      </c>
      <c r="K15" s="174">
        <f>SUM(G15:H15:J15)</f>
        <v>10</v>
      </c>
      <c r="L15" s="23">
        <v>1</v>
      </c>
      <c r="M15" s="5">
        <v>3</v>
      </c>
      <c r="N15" s="5">
        <v>0</v>
      </c>
      <c r="O15" s="68">
        <v>2</v>
      </c>
      <c r="P15" s="5">
        <f>SUM(L15:O15)</f>
        <v>6</v>
      </c>
    </row>
    <row r="16" spans="1:16" ht="20.100000000000001" customHeight="1" x14ac:dyDescent="0.2">
      <c r="A16" s="152" t="s">
        <v>17</v>
      </c>
      <c r="B16" s="23">
        <v>0</v>
      </c>
      <c r="C16" s="5">
        <v>36</v>
      </c>
      <c r="D16" s="5">
        <v>282</v>
      </c>
      <c r="E16" s="66">
        <v>200</v>
      </c>
      <c r="F16" s="160">
        <f>SUM(B16:C16:D16:E16)</f>
        <v>518</v>
      </c>
      <c r="G16" s="24">
        <v>64</v>
      </c>
      <c r="H16" s="23">
        <v>214</v>
      </c>
      <c r="I16" s="5">
        <v>73</v>
      </c>
      <c r="J16" s="5">
        <v>38</v>
      </c>
      <c r="K16" s="160">
        <f>SUM(G16:H16:J16)</f>
        <v>389</v>
      </c>
      <c r="L16" s="23">
        <v>112</v>
      </c>
      <c r="M16" s="5">
        <v>237</v>
      </c>
      <c r="N16" s="5">
        <v>63</v>
      </c>
      <c r="O16" s="68">
        <v>17</v>
      </c>
      <c r="P16" s="5">
        <f>SUM(L16:O16)</f>
        <v>429</v>
      </c>
    </row>
    <row r="17" spans="1:18" ht="20.100000000000001" customHeight="1" x14ac:dyDescent="0.2">
      <c r="A17" s="152" t="s">
        <v>7</v>
      </c>
      <c r="B17" s="23">
        <f>SUM(B14:B16)</f>
        <v>0</v>
      </c>
      <c r="C17" s="23">
        <f>SUM(C14:C16)</f>
        <v>36</v>
      </c>
      <c r="D17" s="23">
        <f>SUM(D14:D16)</f>
        <v>324</v>
      </c>
      <c r="E17" s="23">
        <f>SUM(E14:E16)</f>
        <v>268</v>
      </c>
      <c r="F17" s="160">
        <f>SUM(B17:C17:D17:E17)</f>
        <v>628</v>
      </c>
      <c r="G17" s="24">
        <f>SUM(G14:G16)</f>
        <v>68</v>
      </c>
      <c r="H17" s="24">
        <f>SUM(H14:H16)</f>
        <v>227</v>
      </c>
      <c r="I17" s="21">
        <f>SUM(I14:I16)</f>
        <v>91</v>
      </c>
      <c r="J17" s="21">
        <f>SUM(J14:J16)</f>
        <v>38</v>
      </c>
      <c r="K17" s="160">
        <f>SUM(G17:H17:J17)</f>
        <v>424</v>
      </c>
      <c r="L17" s="24">
        <f>SUM(L14:L16)</f>
        <v>118</v>
      </c>
      <c r="M17" s="21">
        <f>SUM(M14:M16)</f>
        <v>279</v>
      </c>
      <c r="N17" s="21">
        <f>SUM(N14:N16)</f>
        <v>82</v>
      </c>
      <c r="O17" s="24">
        <f>SUM(O14:O16)</f>
        <v>25</v>
      </c>
      <c r="P17" s="5">
        <f>SUM(L17:O17)</f>
        <v>504</v>
      </c>
    </row>
    <row r="18" spans="1:18" ht="31.5" customHeight="1" x14ac:dyDescent="0.25">
      <c r="A18" s="266" t="s">
        <v>172</v>
      </c>
      <c r="B18" s="267"/>
      <c r="C18" s="268"/>
      <c r="D18" s="268"/>
      <c r="E18" s="267"/>
      <c r="F18" s="267"/>
      <c r="G18" s="267"/>
      <c r="H18" s="267"/>
      <c r="I18" s="267"/>
      <c r="J18" s="267"/>
      <c r="K18" s="267"/>
      <c r="L18" s="267"/>
      <c r="M18" s="267"/>
      <c r="N18" s="267"/>
      <c r="O18" s="267"/>
      <c r="P18" s="268"/>
    </row>
    <row r="19" spans="1:18" ht="36.75" customHeight="1" x14ac:dyDescent="0.2">
      <c r="A19" s="2"/>
      <c r="B19" s="244" t="s">
        <v>19</v>
      </c>
      <c r="C19" s="245"/>
      <c r="D19" s="245"/>
      <c r="E19" s="245"/>
      <c r="F19" s="245"/>
      <c r="G19" s="246" t="s">
        <v>20</v>
      </c>
      <c r="H19" s="246"/>
      <c r="I19" s="246"/>
      <c r="J19" s="246"/>
      <c r="K19" s="246"/>
      <c r="L19" s="247" t="s">
        <v>21</v>
      </c>
      <c r="M19" s="247"/>
      <c r="N19" s="247"/>
      <c r="O19" s="247"/>
      <c r="P19" s="247"/>
    </row>
    <row r="20" spans="1:18" ht="18.95" customHeight="1" x14ac:dyDescent="0.2">
      <c r="A20" s="9" t="s">
        <v>3</v>
      </c>
      <c r="B20" s="227" t="s">
        <v>175</v>
      </c>
      <c r="C20" s="118">
        <v>2021</v>
      </c>
      <c r="D20" s="118">
        <v>2022</v>
      </c>
      <c r="E20" s="118">
        <v>2023</v>
      </c>
      <c r="F20" s="160" t="s">
        <v>7</v>
      </c>
      <c r="G20" s="227" t="s">
        <v>175</v>
      </c>
      <c r="H20" s="118">
        <v>2021</v>
      </c>
      <c r="I20" s="118">
        <v>2022</v>
      </c>
      <c r="J20" s="118">
        <v>2023</v>
      </c>
      <c r="K20" s="160" t="s">
        <v>7</v>
      </c>
      <c r="L20" s="227" t="s">
        <v>175</v>
      </c>
      <c r="M20" s="118">
        <v>2021</v>
      </c>
      <c r="N20" s="118">
        <v>2022</v>
      </c>
      <c r="O20" s="118">
        <v>2023</v>
      </c>
      <c r="P20" s="160" t="s">
        <v>7</v>
      </c>
    </row>
    <row r="21" spans="1:18" ht="20.100000000000001" customHeight="1" x14ac:dyDescent="0.2">
      <c r="A21" s="153" t="s">
        <v>15</v>
      </c>
      <c r="B21" s="160">
        <v>0</v>
      </c>
      <c r="C21" s="160">
        <v>0</v>
      </c>
      <c r="D21" s="160">
        <v>11</v>
      </c>
      <c r="E21" s="160">
        <v>59</v>
      </c>
      <c r="F21" s="160">
        <f>SUM(B21:E21)</f>
        <v>70</v>
      </c>
      <c r="G21" s="160">
        <v>3</v>
      </c>
      <c r="H21" s="160">
        <v>12</v>
      </c>
      <c r="I21" s="160">
        <v>28</v>
      </c>
      <c r="J21" s="160">
        <v>0</v>
      </c>
      <c r="K21" s="160">
        <f>SUM(G21:J21)</f>
        <v>43</v>
      </c>
      <c r="L21" s="160">
        <v>7</v>
      </c>
      <c r="M21" s="160">
        <v>17</v>
      </c>
      <c r="N21" s="160">
        <v>22</v>
      </c>
      <c r="O21" s="160">
        <v>2</v>
      </c>
      <c r="P21" s="160">
        <f>SUM(L21:O21)</f>
        <v>48</v>
      </c>
    </row>
    <row r="22" spans="1:18" ht="20.100000000000001" customHeight="1" x14ac:dyDescent="0.2">
      <c r="A22" s="153" t="s">
        <v>16</v>
      </c>
      <c r="B22" s="160">
        <v>0</v>
      </c>
      <c r="C22" s="160">
        <v>0</v>
      </c>
      <c r="D22" s="160">
        <v>2</v>
      </c>
      <c r="E22" s="160">
        <v>23</v>
      </c>
      <c r="F22" s="160">
        <f>SUM(B22:E22)</f>
        <v>25</v>
      </c>
      <c r="G22" s="160">
        <v>0</v>
      </c>
      <c r="H22" s="160">
        <v>2</v>
      </c>
      <c r="I22" s="160">
        <v>5</v>
      </c>
      <c r="J22" s="160">
        <v>4</v>
      </c>
      <c r="K22" s="160">
        <f>SUM(G22:J22)</f>
        <v>11</v>
      </c>
      <c r="L22" s="160">
        <v>3</v>
      </c>
      <c r="M22" s="160">
        <v>4</v>
      </c>
      <c r="N22" s="160">
        <v>1</v>
      </c>
      <c r="O22" s="160">
        <v>1</v>
      </c>
      <c r="P22" s="160">
        <f>SUM(L22:O22)</f>
        <v>9</v>
      </c>
    </row>
    <row r="23" spans="1:18" ht="20.100000000000001" customHeight="1" x14ac:dyDescent="0.2">
      <c r="A23" s="153" t="s">
        <v>17</v>
      </c>
      <c r="B23" s="160">
        <v>0</v>
      </c>
      <c r="C23" s="160">
        <v>10</v>
      </c>
      <c r="D23" s="160">
        <v>211</v>
      </c>
      <c r="E23" s="160">
        <v>227</v>
      </c>
      <c r="F23" s="160">
        <f>SUM(B23:E23)</f>
        <v>448</v>
      </c>
      <c r="G23" s="160">
        <v>42</v>
      </c>
      <c r="H23" s="160">
        <v>165</v>
      </c>
      <c r="I23" s="160">
        <v>124</v>
      </c>
      <c r="J23" s="160">
        <v>70</v>
      </c>
      <c r="K23" s="160">
        <f>SUM(G23:J23)</f>
        <v>401</v>
      </c>
      <c r="L23" s="160">
        <v>122</v>
      </c>
      <c r="M23" s="160">
        <v>256</v>
      </c>
      <c r="N23" s="160">
        <v>69</v>
      </c>
      <c r="O23" s="160">
        <v>18</v>
      </c>
      <c r="P23" s="160">
        <f>SUM(L23:O23)</f>
        <v>465</v>
      </c>
    </row>
    <row r="24" spans="1:18" ht="20.100000000000001" customHeight="1" x14ac:dyDescent="0.2">
      <c r="A24" s="15" t="s">
        <v>7</v>
      </c>
      <c r="B24" s="161">
        <f>SUM(B21:B23)</f>
        <v>0</v>
      </c>
      <c r="C24" s="161">
        <f>SUM(C21:C23)</f>
        <v>10</v>
      </c>
      <c r="D24" s="161">
        <f>SUM(D21:D23)</f>
        <v>224</v>
      </c>
      <c r="E24" s="161">
        <f>SUM(E21:E23)</f>
        <v>309</v>
      </c>
      <c r="F24" s="161">
        <f>SUM(B24:E24)</f>
        <v>543</v>
      </c>
      <c r="G24" s="161">
        <f>SUM(G21:G23)</f>
        <v>45</v>
      </c>
      <c r="H24" s="161">
        <f>SUM(H21:H23)</f>
        <v>179</v>
      </c>
      <c r="I24" s="161">
        <f>SUM(I21:I23)</f>
        <v>157</v>
      </c>
      <c r="J24" s="161">
        <f>SUM(J21:J23)</f>
        <v>74</v>
      </c>
      <c r="K24" s="161">
        <f>SUM(G24:J24)</f>
        <v>455</v>
      </c>
      <c r="L24" s="161">
        <f>SUM(L21:L23)</f>
        <v>132</v>
      </c>
      <c r="M24" s="161">
        <f>SUM(M21:M23)</f>
        <v>277</v>
      </c>
      <c r="N24" s="161">
        <f>SUM(N21:N23)</f>
        <v>92</v>
      </c>
      <c r="O24" s="161">
        <f>SUM(O21:O23)</f>
        <v>21</v>
      </c>
      <c r="P24" s="161">
        <f>SUM(P21:P23)</f>
        <v>522</v>
      </c>
    </row>
    <row r="25" spans="1:18" ht="113.25" customHeight="1" thickBot="1" x14ac:dyDescent="0.25">
      <c r="A25" s="248" t="s">
        <v>29</v>
      </c>
      <c r="B25" s="249"/>
      <c r="C25" s="249"/>
      <c r="D25" s="249"/>
      <c r="E25" s="162"/>
      <c r="F25" s="250" t="s">
        <v>23</v>
      </c>
      <c r="G25" s="250"/>
      <c r="H25" s="26"/>
      <c r="I25" s="250" t="s">
        <v>173</v>
      </c>
      <c r="J25" s="251"/>
      <c r="K25" s="27" t="s">
        <v>15</v>
      </c>
      <c r="L25" s="28"/>
      <c r="M25" s="29" t="s">
        <v>16</v>
      </c>
      <c r="N25" s="29"/>
      <c r="O25" s="30"/>
      <c r="P25" s="31"/>
      <c r="Q25" s="32"/>
      <c r="R25" s="32"/>
    </row>
    <row r="26" spans="1:18" ht="42" customHeight="1" thickTop="1" thickBot="1" x14ac:dyDescent="0.25">
      <c r="A26" s="253" t="s">
        <v>24</v>
      </c>
      <c r="B26" s="254"/>
      <c r="C26" s="255"/>
      <c r="D26" s="33"/>
      <c r="E26" s="163" t="s">
        <v>25</v>
      </c>
      <c r="F26" s="35" t="s">
        <v>26</v>
      </c>
      <c r="G26" s="36" t="s">
        <v>27</v>
      </c>
      <c r="H26" s="37"/>
      <c r="I26" s="252"/>
      <c r="J26" s="252"/>
      <c r="K26" s="157">
        <v>1</v>
      </c>
      <c r="L26" s="38"/>
      <c r="M26" s="158">
        <v>1</v>
      </c>
      <c r="N26" s="262"/>
      <c r="O26" s="39"/>
      <c r="P26" s="40"/>
    </row>
    <row r="27" spans="1:18" ht="20.100000000000001" customHeight="1" thickTop="1" thickBot="1" x14ac:dyDescent="0.25">
      <c r="A27" s="256"/>
      <c r="B27" s="257"/>
      <c r="C27" s="258"/>
      <c r="D27" s="41"/>
      <c r="E27" s="42"/>
      <c r="F27" s="43"/>
      <c r="G27" s="43"/>
      <c r="H27" s="37"/>
      <c r="I27" s="252"/>
      <c r="J27" s="252"/>
      <c r="K27" s="125"/>
      <c r="L27" s="44"/>
      <c r="M27" s="135"/>
      <c r="N27" s="263"/>
      <c r="O27" s="39"/>
      <c r="P27" s="40"/>
    </row>
    <row r="28" spans="1:18" ht="20.100000000000001" customHeight="1" thickTop="1" thickBot="1" x14ac:dyDescent="0.25">
      <c r="A28" s="256"/>
      <c r="B28" s="257"/>
      <c r="C28" s="258"/>
      <c r="D28" s="41"/>
      <c r="E28" s="42"/>
      <c r="F28" s="46"/>
      <c r="G28" s="46"/>
      <c r="H28" s="37"/>
      <c r="I28" s="47"/>
      <c r="J28" s="47"/>
      <c r="K28" s="48"/>
      <c r="L28" s="48"/>
      <c r="M28" s="49"/>
      <c r="N28" s="37"/>
      <c r="O28" s="39"/>
      <c r="P28" s="40"/>
    </row>
    <row r="29" spans="1:18" ht="20.100000000000001" customHeight="1" thickTop="1" thickBot="1" x14ac:dyDescent="0.25">
      <c r="A29" s="256"/>
      <c r="B29" s="257"/>
      <c r="C29" s="258"/>
      <c r="D29" s="41"/>
      <c r="E29" s="42"/>
      <c r="F29" s="46"/>
      <c r="G29" s="46"/>
      <c r="H29" s="37"/>
      <c r="I29" s="264" t="s">
        <v>174</v>
      </c>
      <c r="J29" s="264"/>
      <c r="K29" s="37"/>
      <c r="L29" s="37"/>
      <c r="M29" s="37"/>
      <c r="N29" s="37"/>
      <c r="O29" s="39"/>
      <c r="P29" s="40"/>
    </row>
    <row r="30" spans="1:18" ht="20.100000000000001" customHeight="1" thickTop="1" thickBot="1" x14ac:dyDescent="0.25">
      <c r="A30" s="256"/>
      <c r="B30" s="257"/>
      <c r="C30" s="258"/>
      <c r="D30" s="41"/>
      <c r="E30" s="42"/>
      <c r="F30" s="46"/>
      <c r="G30" s="46"/>
      <c r="H30" s="37"/>
      <c r="I30" s="265"/>
      <c r="J30" s="265"/>
      <c r="K30" s="51" t="s">
        <v>15</v>
      </c>
      <c r="L30" s="52"/>
      <c r="M30" s="53" t="s">
        <v>16</v>
      </c>
      <c r="N30" s="54"/>
      <c r="O30" s="39"/>
      <c r="P30" s="40"/>
    </row>
    <row r="31" spans="1:18" ht="20.100000000000001" customHeight="1" thickTop="1" thickBot="1" x14ac:dyDescent="0.25">
      <c r="A31" s="256"/>
      <c r="B31" s="257"/>
      <c r="C31" s="258"/>
      <c r="D31" s="41"/>
      <c r="E31" s="42"/>
      <c r="F31" s="46"/>
      <c r="G31" s="46"/>
      <c r="H31" s="37"/>
      <c r="I31" s="265"/>
      <c r="J31" s="265"/>
      <c r="K31" s="159">
        <v>1</v>
      </c>
      <c r="L31" s="69"/>
      <c r="M31" s="159"/>
      <c r="N31" s="56"/>
      <c r="O31" s="39"/>
      <c r="P31" s="40"/>
    </row>
    <row r="32" spans="1:18" ht="20.100000000000001" customHeight="1" thickTop="1" thickBot="1" x14ac:dyDescent="0.25">
      <c r="A32" s="256"/>
      <c r="B32" s="257"/>
      <c r="C32" s="258"/>
      <c r="D32" s="41"/>
      <c r="E32" s="42"/>
      <c r="F32" s="46"/>
      <c r="G32" s="46"/>
      <c r="H32" s="37"/>
      <c r="I32" s="265"/>
      <c r="J32" s="265"/>
      <c r="K32" s="55"/>
      <c r="L32" s="56"/>
      <c r="M32" s="55"/>
      <c r="N32" s="56"/>
      <c r="O32" s="39"/>
      <c r="P32" s="40"/>
    </row>
    <row r="33" spans="1:16" ht="20.100000000000001" customHeight="1" thickTop="1" thickBot="1" x14ac:dyDescent="0.25">
      <c r="A33" s="256"/>
      <c r="B33" s="257"/>
      <c r="C33" s="258"/>
      <c r="D33" s="41"/>
      <c r="E33" s="42"/>
      <c r="F33" s="46"/>
      <c r="G33" s="46"/>
      <c r="H33" s="37"/>
      <c r="I33" s="265"/>
      <c r="J33" s="265"/>
      <c r="K33" s="37"/>
      <c r="L33" s="37"/>
      <c r="M33" s="37"/>
      <c r="N33" s="37"/>
      <c r="O33" s="39"/>
      <c r="P33" s="40"/>
    </row>
    <row r="34" spans="1:16" ht="20.100000000000001" customHeight="1" thickTop="1" thickBot="1" x14ac:dyDescent="0.25">
      <c r="A34" s="256"/>
      <c r="B34" s="257"/>
      <c r="C34" s="258"/>
      <c r="D34" s="41"/>
      <c r="E34" s="42"/>
      <c r="F34" s="46"/>
      <c r="G34" s="46"/>
      <c r="H34" s="37"/>
      <c r="I34" s="265"/>
      <c r="J34" s="265"/>
      <c r="K34" s="37"/>
      <c r="L34" s="37"/>
      <c r="M34" s="37"/>
      <c r="N34" s="37"/>
      <c r="O34" s="39"/>
      <c r="P34" s="40"/>
    </row>
    <row r="35" spans="1:16" ht="20.100000000000001" customHeight="1" thickTop="1" thickBot="1" x14ac:dyDescent="0.25">
      <c r="A35" s="256"/>
      <c r="B35" s="257"/>
      <c r="C35" s="258"/>
      <c r="D35" s="41"/>
      <c r="E35" s="57"/>
      <c r="F35" s="46"/>
      <c r="G35" s="46"/>
      <c r="H35" s="37"/>
      <c r="I35" s="265"/>
      <c r="J35" s="265"/>
      <c r="K35" s="37"/>
      <c r="L35" s="37"/>
      <c r="M35" s="37"/>
      <c r="N35" s="37"/>
      <c r="O35" s="39"/>
      <c r="P35" s="40"/>
    </row>
    <row r="36" spans="1:16" ht="20.100000000000001" customHeight="1" thickTop="1" thickBot="1" x14ac:dyDescent="0.25">
      <c r="A36" s="256"/>
      <c r="B36" s="257"/>
      <c r="C36" s="258"/>
      <c r="D36" s="41"/>
      <c r="E36" s="58"/>
      <c r="F36" s="46"/>
      <c r="G36" s="46"/>
      <c r="H36" s="37"/>
      <c r="I36" s="265"/>
      <c r="J36" s="265"/>
      <c r="K36" s="37"/>
      <c r="L36" s="37"/>
      <c r="M36" s="37"/>
      <c r="N36" s="37"/>
      <c r="O36" s="39"/>
      <c r="P36" s="40"/>
    </row>
    <row r="37" spans="1:16" ht="20.100000000000001" customHeight="1" thickTop="1" thickBot="1" x14ac:dyDescent="0.25">
      <c r="A37" s="259"/>
      <c r="B37" s="260"/>
      <c r="C37" s="261"/>
      <c r="D37" s="59" t="s">
        <v>7</v>
      </c>
      <c r="E37" s="60">
        <f>SUM(E27:E36)</f>
        <v>0</v>
      </c>
      <c r="F37" s="60">
        <f>SUM(F27:F36)</f>
        <v>0</v>
      </c>
      <c r="G37" s="60">
        <f>SUM(G27:G36)</f>
        <v>0</v>
      </c>
      <c r="H37" s="61"/>
      <c r="I37" s="62"/>
      <c r="J37" s="62"/>
      <c r="K37" s="62"/>
      <c r="L37" s="62"/>
      <c r="M37" s="62"/>
      <c r="N37" s="62"/>
      <c r="O37" s="63"/>
      <c r="P37" s="64"/>
    </row>
    <row r="38" spans="1:16" ht="10.5" thickTop="1" x14ac:dyDescent="0.2"/>
  </sheetData>
  <mergeCells count="21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38"/>
  <sheetViews>
    <sheetView view="pageBreakPreview" zoomScaleNormal="100" zoomScaleSheetLayoutView="100" workbookViewId="0">
      <selection activeCell="I3" sqref="I3"/>
    </sheetView>
  </sheetViews>
  <sheetFormatPr defaultColWidth="9.140625" defaultRowHeight="9.75" x14ac:dyDescent="0.2"/>
  <cols>
    <col min="1" max="1" width="18.28515625" style="1" customWidth="1"/>
    <col min="2" max="2" width="10.140625" style="1" customWidth="1"/>
    <col min="3" max="3" width="19.85546875" style="1" customWidth="1"/>
    <col min="4" max="4" width="11.7109375" style="1" customWidth="1"/>
    <col min="5" max="5" width="8.7109375" style="1" customWidth="1"/>
    <col min="6" max="6" width="12.7109375" style="1" customWidth="1"/>
    <col min="7" max="7" width="15.140625" style="1" customWidth="1"/>
    <col min="8" max="8" width="12.285156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28515625" style="1" customWidth="1"/>
    <col min="13" max="13" width="13.5703125" style="1" customWidth="1"/>
    <col min="14" max="14" width="11.140625" style="1" customWidth="1"/>
    <col min="15" max="15" width="11.28515625" style="1" customWidth="1"/>
    <col min="16" max="16" width="15.7109375" style="1" customWidth="1"/>
    <col min="17" max="256" width="9.140625" style="1"/>
    <col min="257" max="257" width="18.28515625" style="1" customWidth="1"/>
    <col min="258" max="258" width="10.140625" style="1" customWidth="1"/>
    <col min="259" max="259" width="19.85546875" style="1" customWidth="1"/>
    <col min="260" max="260" width="11.7109375" style="1" customWidth="1"/>
    <col min="261" max="261" width="8.7109375" style="1" customWidth="1"/>
    <col min="262" max="262" width="12.7109375" style="1" customWidth="1"/>
    <col min="263" max="263" width="15.140625" style="1" customWidth="1"/>
    <col min="264" max="264" width="12.28515625" style="1" customWidth="1"/>
    <col min="265" max="265" width="12.7109375" style="1" customWidth="1"/>
    <col min="266" max="266" width="11.7109375" style="1" customWidth="1"/>
    <col min="267" max="267" width="12.5703125" style="1" customWidth="1"/>
    <col min="268" max="268" width="11.28515625" style="1" customWidth="1"/>
    <col min="269" max="269" width="13.5703125" style="1" customWidth="1"/>
    <col min="270" max="270" width="11.140625" style="1" customWidth="1"/>
    <col min="271" max="271" width="11.28515625" style="1" customWidth="1"/>
    <col min="272" max="272" width="15.7109375" style="1" customWidth="1"/>
    <col min="273" max="512" width="9.140625" style="1"/>
    <col min="513" max="513" width="18.28515625" style="1" customWidth="1"/>
    <col min="514" max="514" width="10.140625" style="1" customWidth="1"/>
    <col min="515" max="515" width="19.85546875" style="1" customWidth="1"/>
    <col min="516" max="516" width="11.7109375" style="1" customWidth="1"/>
    <col min="517" max="517" width="8.7109375" style="1" customWidth="1"/>
    <col min="518" max="518" width="12.7109375" style="1" customWidth="1"/>
    <col min="519" max="519" width="15.140625" style="1" customWidth="1"/>
    <col min="520" max="520" width="12.28515625" style="1" customWidth="1"/>
    <col min="521" max="521" width="12.7109375" style="1" customWidth="1"/>
    <col min="522" max="522" width="11.7109375" style="1" customWidth="1"/>
    <col min="523" max="523" width="12.5703125" style="1" customWidth="1"/>
    <col min="524" max="524" width="11.28515625" style="1" customWidth="1"/>
    <col min="525" max="525" width="13.5703125" style="1" customWidth="1"/>
    <col min="526" max="526" width="11.140625" style="1" customWidth="1"/>
    <col min="527" max="527" width="11.28515625" style="1" customWidth="1"/>
    <col min="528" max="528" width="15.7109375" style="1" customWidth="1"/>
    <col min="529" max="768" width="9.140625" style="1"/>
    <col min="769" max="769" width="18.28515625" style="1" customWidth="1"/>
    <col min="770" max="770" width="10.140625" style="1" customWidth="1"/>
    <col min="771" max="771" width="19.85546875" style="1" customWidth="1"/>
    <col min="772" max="772" width="11.7109375" style="1" customWidth="1"/>
    <col min="773" max="773" width="8.7109375" style="1" customWidth="1"/>
    <col min="774" max="774" width="12.7109375" style="1" customWidth="1"/>
    <col min="775" max="775" width="15.140625" style="1" customWidth="1"/>
    <col min="776" max="776" width="12.28515625" style="1" customWidth="1"/>
    <col min="777" max="777" width="12.7109375" style="1" customWidth="1"/>
    <col min="778" max="778" width="11.7109375" style="1" customWidth="1"/>
    <col min="779" max="779" width="12.5703125" style="1" customWidth="1"/>
    <col min="780" max="780" width="11.28515625" style="1" customWidth="1"/>
    <col min="781" max="781" width="13.5703125" style="1" customWidth="1"/>
    <col min="782" max="782" width="11.140625" style="1" customWidth="1"/>
    <col min="783" max="783" width="11.28515625" style="1" customWidth="1"/>
    <col min="784" max="784" width="15.7109375" style="1" customWidth="1"/>
    <col min="785" max="1024" width="9.140625" style="1"/>
    <col min="1025" max="1025" width="18.28515625" style="1" customWidth="1"/>
    <col min="1026" max="1026" width="10.140625" style="1" customWidth="1"/>
    <col min="1027" max="1027" width="19.85546875" style="1" customWidth="1"/>
    <col min="1028" max="1028" width="11.7109375" style="1" customWidth="1"/>
    <col min="1029" max="1029" width="8.7109375" style="1" customWidth="1"/>
    <col min="1030" max="1030" width="12.7109375" style="1" customWidth="1"/>
    <col min="1031" max="1031" width="15.140625" style="1" customWidth="1"/>
    <col min="1032" max="1032" width="12.28515625" style="1" customWidth="1"/>
    <col min="1033" max="1033" width="12.7109375" style="1" customWidth="1"/>
    <col min="1034" max="1034" width="11.7109375" style="1" customWidth="1"/>
    <col min="1035" max="1035" width="12.5703125" style="1" customWidth="1"/>
    <col min="1036" max="1036" width="11.28515625" style="1" customWidth="1"/>
    <col min="1037" max="1037" width="13.5703125" style="1" customWidth="1"/>
    <col min="1038" max="1038" width="11.140625" style="1" customWidth="1"/>
    <col min="1039" max="1039" width="11.28515625" style="1" customWidth="1"/>
    <col min="1040" max="1040" width="15.7109375" style="1" customWidth="1"/>
    <col min="1041" max="1280" width="9.140625" style="1"/>
    <col min="1281" max="1281" width="18.28515625" style="1" customWidth="1"/>
    <col min="1282" max="1282" width="10.140625" style="1" customWidth="1"/>
    <col min="1283" max="1283" width="19.85546875" style="1" customWidth="1"/>
    <col min="1284" max="1284" width="11.7109375" style="1" customWidth="1"/>
    <col min="1285" max="1285" width="8.7109375" style="1" customWidth="1"/>
    <col min="1286" max="1286" width="12.7109375" style="1" customWidth="1"/>
    <col min="1287" max="1287" width="15.140625" style="1" customWidth="1"/>
    <col min="1288" max="1288" width="12.28515625" style="1" customWidth="1"/>
    <col min="1289" max="1289" width="12.7109375" style="1" customWidth="1"/>
    <col min="1290" max="1290" width="11.7109375" style="1" customWidth="1"/>
    <col min="1291" max="1291" width="12.5703125" style="1" customWidth="1"/>
    <col min="1292" max="1292" width="11.28515625" style="1" customWidth="1"/>
    <col min="1293" max="1293" width="13.5703125" style="1" customWidth="1"/>
    <col min="1294" max="1294" width="11.140625" style="1" customWidth="1"/>
    <col min="1295" max="1295" width="11.28515625" style="1" customWidth="1"/>
    <col min="1296" max="1296" width="15.7109375" style="1" customWidth="1"/>
    <col min="1297" max="1536" width="9.140625" style="1"/>
    <col min="1537" max="1537" width="18.28515625" style="1" customWidth="1"/>
    <col min="1538" max="1538" width="10.140625" style="1" customWidth="1"/>
    <col min="1539" max="1539" width="19.85546875" style="1" customWidth="1"/>
    <col min="1540" max="1540" width="11.7109375" style="1" customWidth="1"/>
    <col min="1541" max="1541" width="8.7109375" style="1" customWidth="1"/>
    <col min="1542" max="1542" width="12.7109375" style="1" customWidth="1"/>
    <col min="1543" max="1543" width="15.140625" style="1" customWidth="1"/>
    <col min="1544" max="1544" width="12.28515625" style="1" customWidth="1"/>
    <col min="1545" max="1545" width="12.7109375" style="1" customWidth="1"/>
    <col min="1546" max="1546" width="11.7109375" style="1" customWidth="1"/>
    <col min="1547" max="1547" width="12.5703125" style="1" customWidth="1"/>
    <col min="1548" max="1548" width="11.28515625" style="1" customWidth="1"/>
    <col min="1549" max="1549" width="13.5703125" style="1" customWidth="1"/>
    <col min="1550" max="1550" width="11.140625" style="1" customWidth="1"/>
    <col min="1551" max="1551" width="11.28515625" style="1" customWidth="1"/>
    <col min="1552" max="1552" width="15.7109375" style="1" customWidth="1"/>
    <col min="1553" max="1792" width="9.140625" style="1"/>
    <col min="1793" max="1793" width="18.28515625" style="1" customWidth="1"/>
    <col min="1794" max="1794" width="10.140625" style="1" customWidth="1"/>
    <col min="1795" max="1795" width="19.85546875" style="1" customWidth="1"/>
    <col min="1796" max="1796" width="11.7109375" style="1" customWidth="1"/>
    <col min="1797" max="1797" width="8.7109375" style="1" customWidth="1"/>
    <col min="1798" max="1798" width="12.7109375" style="1" customWidth="1"/>
    <col min="1799" max="1799" width="15.140625" style="1" customWidth="1"/>
    <col min="1800" max="1800" width="12.28515625" style="1" customWidth="1"/>
    <col min="1801" max="1801" width="12.7109375" style="1" customWidth="1"/>
    <col min="1802" max="1802" width="11.7109375" style="1" customWidth="1"/>
    <col min="1803" max="1803" width="12.5703125" style="1" customWidth="1"/>
    <col min="1804" max="1804" width="11.28515625" style="1" customWidth="1"/>
    <col min="1805" max="1805" width="13.5703125" style="1" customWidth="1"/>
    <col min="1806" max="1806" width="11.140625" style="1" customWidth="1"/>
    <col min="1807" max="1807" width="11.28515625" style="1" customWidth="1"/>
    <col min="1808" max="1808" width="15.7109375" style="1" customWidth="1"/>
    <col min="1809" max="2048" width="9.140625" style="1"/>
    <col min="2049" max="2049" width="18.28515625" style="1" customWidth="1"/>
    <col min="2050" max="2050" width="10.140625" style="1" customWidth="1"/>
    <col min="2051" max="2051" width="19.85546875" style="1" customWidth="1"/>
    <col min="2052" max="2052" width="11.7109375" style="1" customWidth="1"/>
    <col min="2053" max="2053" width="8.7109375" style="1" customWidth="1"/>
    <col min="2054" max="2054" width="12.7109375" style="1" customWidth="1"/>
    <col min="2055" max="2055" width="15.140625" style="1" customWidth="1"/>
    <col min="2056" max="2056" width="12.28515625" style="1" customWidth="1"/>
    <col min="2057" max="2057" width="12.7109375" style="1" customWidth="1"/>
    <col min="2058" max="2058" width="11.7109375" style="1" customWidth="1"/>
    <col min="2059" max="2059" width="12.5703125" style="1" customWidth="1"/>
    <col min="2060" max="2060" width="11.28515625" style="1" customWidth="1"/>
    <col min="2061" max="2061" width="13.5703125" style="1" customWidth="1"/>
    <col min="2062" max="2062" width="11.140625" style="1" customWidth="1"/>
    <col min="2063" max="2063" width="11.28515625" style="1" customWidth="1"/>
    <col min="2064" max="2064" width="15.7109375" style="1" customWidth="1"/>
    <col min="2065" max="2304" width="9.140625" style="1"/>
    <col min="2305" max="2305" width="18.28515625" style="1" customWidth="1"/>
    <col min="2306" max="2306" width="10.140625" style="1" customWidth="1"/>
    <col min="2307" max="2307" width="19.85546875" style="1" customWidth="1"/>
    <col min="2308" max="2308" width="11.7109375" style="1" customWidth="1"/>
    <col min="2309" max="2309" width="8.7109375" style="1" customWidth="1"/>
    <col min="2310" max="2310" width="12.7109375" style="1" customWidth="1"/>
    <col min="2311" max="2311" width="15.140625" style="1" customWidth="1"/>
    <col min="2312" max="2312" width="12.28515625" style="1" customWidth="1"/>
    <col min="2313" max="2313" width="12.7109375" style="1" customWidth="1"/>
    <col min="2314" max="2314" width="11.7109375" style="1" customWidth="1"/>
    <col min="2315" max="2315" width="12.5703125" style="1" customWidth="1"/>
    <col min="2316" max="2316" width="11.28515625" style="1" customWidth="1"/>
    <col min="2317" max="2317" width="13.5703125" style="1" customWidth="1"/>
    <col min="2318" max="2318" width="11.140625" style="1" customWidth="1"/>
    <col min="2319" max="2319" width="11.28515625" style="1" customWidth="1"/>
    <col min="2320" max="2320" width="15.7109375" style="1" customWidth="1"/>
    <col min="2321" max="2560" width="9.140625" style="1"/>
    <col min="2561" max="2561" width="18.28515625" style="1" customWidth="1"/>
    <col min="2562" max="2562" width="10.140625" style="1" customWidth="1"/>
    <col min="2563" max="2563" width="19.85546875" style="1" customWidth="1"/>
    <col min="2564" max="2564" width="11.7109375" style="1" customWidth="1"/>
    <col min="2565" max="2565" width="8.7109375" style="1" customWidth="1"/>
    <col min="2566" max="2566" width="12.7109375" style="1" customWidth="1"/>
    <col min="2567" max="2567" width="15.140625" style="1" customWidth="1"/>
    <col min="2568" max="2568" width="12.28515625" style="1" customWidth="1"/>
    <col min="2569" max="2569" width="12.7109375" style="1" customWidth="1"/>
    <col min="2570" max="2570" width="11.7109375" style="1" customWidth="1"/>
    <col min="2571" max="2571" width="12.5703125" style="1" customWidth="1"/>
    <col min="2572" max="2572" width="11.28515625" style="1" customWidth="1"/>
    <col min="2573" max="2573" width="13.5703125" style="1" customWidth="1"/>
    <col min="2574" max="2574" width="11.140625" style="1" customWidth="1"/>
    <col min="2575" max="2575" width="11.28515625" style="1" customWidth="1"/>
    <col min="2576" max="2576" width="15.7109375" style="1" customWidth="1"/>
    <col min="2577" max="2816" width="9.140625" style="1"/>
    <col min="2817" max="2817" width="18.28515625" style="1" customWidth="1"/>
    <col min="2818" max="2818" width="10.140625" style="1" customWidth="1"/>
    <col min="2819" max="2819" width="19.85546875" style="1" customWidth="1"/>
    <col min="2820" max="2820" width="11.7109375" style="1" customWidth="1"/>
    <col min="2821" max="2821" width="8.7109375" style="1" customWidth="1"/>
    <col min="2822" max="2822" width="12.7109375" style="1" customWidth="1"/>
    <col min="2823" max="2823" width="15.140625" style="1" customWidth="1"/>
    <col min="2824" max="2824" width="12.28515625" style="1" customWidth="1"/>
    <col min="2825" max="2825" width="12.7109375" style="1" customWidth="1"/>
    <col min="2826" max="2826" width="11.7109375" style="1" customWidth="1"/>
    <col min="2827" max="2827" width="12.5703125" style="1" customWidth="1"/>
    <col min="2828" max="2828" width="11.28515625" style="1" customWidth="1"/>
    <col min="2829" max="2829" width="13.5703125" style="1" customWidth="1"/>
    <col min="2830" max="2830" width="11.140625" style="1" customWidth="1"/>
    <col min="2831" max="2831" width="11.28515625" style="1" customWidth="1"/>
    <col min="2832" max="2832" width="15.7109375" style="1" customWidth="1"/>
    <col min="2833" max="3072" width="9.140625" style="1"/>
    <col min="3073" max="3073" width="18.28515625" style="1" customWidth="1"/>
    <col min="3074" max="3074" width="10.140625" style="1" customWidth="1"/>
    <col min="3075" max="3075" width="19.85546875" style="1" customWidth="1"/>
    <col min="3076" max="3076" width="11.7109375" style="1" customWidth="1"/>
    <col min="3077" max="3077" width="8.7109375" style="1" customWidth="1"/>
    <col min="3078" max="3078" width="12.7109375" style="1" customWidth="1"/>
    <col min="3079" max="3079" width="15.140625" style="1" customWidth="1"/>
    <col min="3080" max="3080" width="12.28515625" style="1" customWidth="1"/>
    <col min="3081" max="3081" width="12.7109375" style="1" customWidth="1"/>
    <col min="3082" max="3082" width="11.7109375" style="1" customWidth="1"/>
    <col min="3083" max="3083" width="12.5703125" style="1" customWidth="1"/>
    <col min="3084" max="3084" width="11.28515625" style="1" customWidth="1"/>
    <col min="3085" max="3085" width="13.5703125" style="1" customWidth="1"/>
    <col min="3086" max="3086" width="11.140625" style="1" customWidth="1"/>
    <col min="3087" max="3087" width="11.28515625" style="1" customWidth="1"/>
    <col min="3088" max="3088" width="15.7109375" style="1" customWidth="1"/>
    <col min="3089" max="3328" width="9.140625" style="1"/>
    <col min="3329" max="3329" width="18.28515625" style="1" customWidth="1"/>
    <col min="3330" max="3330" width="10.140625" style="1" customWidth="1"/>
    <col min="3331" max="3331" width="19.85546875" style="1" customWidth="1"/>
    <col min="3332" max="3332" width="11.7109375" style="1" customWidth="1"/>
    <col min="3333" max="3333" width="8.7109375" style="1" customWidth="1"/>
    <col min="3334" max="3334" width="12.7109375" style="1" customWidth="1"/>
    <col min="3335" max="3335" width="15.140625" style="1" customWidth="1"/>
    <col min="3336" max="3336" width="12.28515625" style="1" customWidth="1"/>
    <col min="3337" max="3337" width="12.7109375" style="1" customWidth="1"/>
    <col min="3338" max="3338" width="11.7109375" style="1" customWidth="1"/>
    <col min="3339" max="3339" width="12.5703125" style="1" customWidth="1"/>
    <col min="3340" max="3340" width="11.28515625" style="1" customWidth="1"/>
    <col min="3341" max="3341" width="13.5703125" style="1" customWidth="1"/>
    <col min="3342" max="3342" width="11.140625" style="1" customWidth="1"/>
    <col min="3343" max="3343" width="11.28515625" style="1" customWidth="1"/>
    <col min="3344" max="3344" width="15.7109375" style="1" customWidth="1"/>
    <col min="3345" max="3584" width="9.140625" style="1"/>
    <col min="3585" max="3585" width="18.28515625" style="1" customWidth="1"/>
    <col min="3586" max="3586" width="10.140625" style="1" customWidth="1"/>
    <col min="3587" max="3587" width="19.85546875" style="1" customWidth="1"/>
    <col min="3588" max="3588" width="11.7109375" style="1" customWidth="1"/>
    <col min="3589" max="3589" width="8.7109375" style="1" customWidth="1"/>
    <col min="3590" max="3590" width="12.7109375" style="1" customWidth="1"/>
    <col min="3591" max="3591" width="15.140625" style="1" customWidth="1"/>
    <col min="3592" max="3592" width="12.28515625" style="1" customWidth="1"/>
    <col min="3593" max="3593" width="12.7109375" style="1" customWidth="1"/>
    <col min="3594" max="3594" width="11.7109375" style="1" customWidth="1"/>
    <col min="3595" max="3595" width="12.5703125" style="1" customWidth="1"/>
    <col min="3596" max="3596" width="11.28515625" style="1" customWidth="1"/>
    <col min="3597" max="3597" width="13.5703125" style="1" customWidth="1"/>
    <col min="3598" max="3598" width="11.140625" style="1" customWidth="1"/>
    <col min="3599" max="3599" width="11.28515625" style="1" customWidth="1"/>
    <col min="3600" max="3600" width="15.7109375" style="1" customWidth="1"/>
    <col min="3601" max="3840" width="9.140625" style="1"/>
    <col min="3841" max="3841" width="18.28515625" style="1" customWidth="1"/>
    <col min="3842" max="3842" width="10.140625" style="1" customWidth="1"/>
    <col min="3843" max="3843" width="19.85546875" style="1" customWidth="1"/>
    <col min="3844" max="3844" width="11.7109375" style="1" customWidth="1"/>
    <col min="3845" max="3845" width="8.7109375" style="1" customWidth="1"/>
    <col min="3846" max="3846" width="12.7109375" style="1" customWidth="1"/>
    <col min="3847" max="3847" width="15.140625" style="1" customWidth="1"/>
    <col min="3848" max="3848" width="12.28515625" style="1" customWidth="1"/>
    <col min="3849" max="3849" width="12.7109375" style="1" customWidth="1"/>
    <col min="3850" max="3850" width="11.7109375" style="1" customWidth="1"/>
    <col min="3851" max="3851" width="12.5703125" style="1" customWidth="1"/>
    <col min="3852" max="3852" width="11.28515625" style="1" customWidth="1"/>
    <col min="3853" max="3853" width="13.5703125" style="1" customWidth="1"/>
    <col min="3854" max="3854" width="11.140625" style="1" customWidth="1"/>
    <col min="3855" max="3855" width="11.28515625" style="1" customWidth="1"/>
    <col min="3856" max="3856" width="15.7109375" style="1" customWidth="1"/>
    <col min="3857" max="4096" width="9.140625" style="1"/>
    <col min="4097" max="4097" width="18.28515625" style="1" customWidth="1"/>
    <col min="4098" max="4098" width="10.140625" style="1" customWidth="1"/>
    <col min="4099" max="4099" width="19.85546875" style="1" customWidth="1"/>
    <col min="4100" max="4100" width="11.7109375" style="1" customWidth="1"/>
    <col min="4101" max="4101" width="8.7109375" style="1" customWidth="1"/>
    <col min="4102" max="4102" width="12.7109375" style="1" customWidth="1"/>
    <col min="4103" max="4103" width="15.140625" style="1" customWidth="1"/>
    <col min="4104" max="4104" width="12.28515625" style="1" customWidth="1"/>
    <col min="4105" max="4105" width="12.7109375" style="1" customWidth="1"/>
    <col min="4106" max="4106" width="11.7109375" style="1" customWidth="1"/>
    <col min="4107" max="4107" width="12.5703125" style="1" customWidth="1"/>
    <col min="4108" max="4108" width="11.28515625" style="1" customWidth="1"/>
    <col min="4109" max="4109" width="13.5703125" style="1" customWidth="1"/>
    <col min="4110" max="4110" width="11.140625" style="1" customWidth="1"/>
    <col min="4111" max="4111" width="11.28515625" style="1" customWidth="1"/>
    <col min="4112" max="4112" width="15.7109375" style="1" customWidth="1"/>
    <col min="4113" max="4352" width="9.140625" style="1"/>
    <col min="4353" max="4353" width="18.28515625" style="1" customWidth="1"/>
    <col min="4354" max="4354" width="10.140625" style="1" customWidth="1"/>
    <col min="4355" max="4355" width="19.85546875" style="1" customWidth="1"/>
    <col min="4356" max="4356" width="11.7109375" style="1" customWidth="1"/>
    <col min="4357" max="4357" width="8.7109375" style="1" customWidth="1"/>
    <col min="4358" max="4358" width="12.7109375" style="1" customWidth="1"/>
    <col min="4359" max="4359" width="15.140625" style="1" customWidth="1"/>
    <col min="4360" max="4360" width="12.28515625" style="1" customWidth="1"/>
    <col min="4361" max="4361" width="12.7109375" style="1" customWidth="1"/>
    <col min="4362" max="4362" width="11.7109375" style="1" customWidth="1"/>
    <col min="4363" max="4363" width="12.5703125" style="1" customWidth="1"/>
    <col min="4364" max="4364" width="11.28515625" style="1" customWidth="1"/>
    <col min="4365" max="4365" width="13.5703125" style="1" customWidth="1"/>
    <col min="4366" max="4366" width="11.140625" style="1" customWidth="1"/>
    <col min="4367" max="4367" width="11.28515625" style="1" customWidth="1"/>
    <col min="4368" max="4368" width="15.7109375" style="1" customWidth="1"/>
    <col min="4369" max="4608" width="9.140625" style="1"/>
    <col min="4609" max="4609" width="18.28515625" style="1" customWidth="1"/>
    <col min="4610" max="4610" width="10.140625" style="1" customWidth="1"/>
    <col min="4611" max="4611" width="19.85546875" style="1" customWidth="1"/>
    <col min="4612" max="4612" width="11.7109375" style="1" customWidth="1"/>
    <col min="4613" max="4613" width="8.7109375" style="1" customWidth="1"/>
    <col min="4614" max="4614" width="12.7109375" style="1" customWidth="1"/>
    <col min="4615" max="4615" width="15.140625" style="1" customWidth="1"/>
    <col min="4616" max="4616" width="12.28515625" style="1" customWidth="1"/>
    <col min="4617" max="4617" width="12.7109375" style="1" customWidth="1"/>
    <col min="4618" max="4618" width="11.7109375" style="1" customWidth="1"/>
    <col min="4619" max="4619" width="12.5703125" style="1" customWidth="1"/>
    <col min="4620" max="4620" width="11.28515625" style="1" customWidth="1"/>
    <col min="4621" max="4621" width="13.5703125" style="1" customWidth="1"/>
    <col min="4622" max="4622" width="11.140625" style="1" customWidth="1"/>
    <col min="4623" max="4623" width="11.28515625" style="1" customWidth="1"/>
    <col min="4624" max="4624" width="15.7109375" style="1" customWidth="1"/>
    <col min="4625" max="4864" width="9.140625" style="1"/>
    <col min="4865" max="4865" width="18.28515625" style="1" customWidth="1"/>
    <col min="4866" max="4866" width="10.140625" style="1" customWidth="1"/>
    <col min="4867" max="4867" width="19.85546875" style="1" customWidth="1"/>
    <col min="4868" max="4868" width="11.7109375" style="1" customWidth="1"/>
    <col min="4869" max="4869" width="8.7109375" style="1" customWidth="1"/>
    <col min="4870" max="4870" width="12.7109375" style="1" customWidth="1"/>
    <col min="4871" max="4871" width="15.140625" style="1" customWidth="1"/>
    <col min="4872" max="4872" width="12.28515625" style="1" customWidth="1"/>
    <col min="4873" max="4873" width="12.7109375" style="1" customWidth="1"/>
    <col min="4874" max="4874" width="11.7109375" style="1" customWidth="1"/>
    <col min="4875" max="4875" width="12.5703125" style="1" customWidth="1"/>
    <col min="4876" max="4876" width="11.28515625" style="1" customWidth="1"/>
    <col min="4877" max="4877" width="13.5703125" style="1" customWidth="1"/>
    <col min="4878" max="4878" width="11.140625" style="1" customWidth="1"/>
    <col min="4879" max="4879" width="11.28515625" style="1" customWidth="1"/>
    <col min="4880" max="4880" width="15.7109375" style="1" customWidth="1"/>
    <col min="4881" max="5120" width="9.140625" style="1"/>
    <col min="5121" max="5121" width="18.28515625" style="1" customWidth="1"/>
    <col min="5122" max="5122" width="10.140625" style="1" customWidth="1"/>
    <col min="5123" max="5123" width="19.85546875" style="1" customWidth="1"/>
    <col min="5124" max="5124" width="11.7109375" style="1" customWidth="1"/>
    <col min="5125" max="5125" width="8.7109375" style="1" customWidth="1"/>
    <col min="5126" max="5126" width="12.7109375" style="1" customWidth="1"/>
    <col min="5127" max="5127" width="15.140625" style="1" customWidth="1"/>
    <col min="5128" max="5128" width="12.28515625" style="1" customWidth="1"/>
    <col min="5129" max="5129" width="12.7109375" style="1" customWidth="1"/>
    <col min="5130" max="5130" width="11.7109375" style="1" customWidth="1"/>
    <col min="5131" max="5131" width="12.5703125" style="1" customWidth="1"/>
    <col min="5132" max="5132" width="11.28515625" style="1" customWidth="1"/>
    <col min="5133" max="5133" width="13.5703125" style="1" customWidth="1"/>
    <col min="5134" max="5134" width="11.140625" style="1" customWidth="1"/>
    <col min="5135" max="5135" width="11.28515625" style="1" customWidth="1"/>
    <col min="5136" max="5136" width="15.7109375" style="1" customWidth="1"/>
    <col min="5137" max="5376" width="9.140625" style="1"/>
    <col min="5377" max="5377" width="18.28515625" style="1" customWidth="1"/>
    <col min="5378" max="5378" width="10.140625" style="1" customWidth="1"/>
    <col min="5379" max="5379" width="19.85546875" style="1" customWidth="1"/>
    <col min="5380" max="5380" width="11.7109375" style="1" customWidth="1"/>
    <col min="5381" max="5381" width="8.7109375" style="1" customWidth="1"/>
    <col min="5382" max="5382" width="12.7109375" style="1" customWidth="1"/>
    <col min="5383" max="5383" width="15.140625" style="1" customWidth="1"/>
    <col min="5384" max="5384" width="12.28515625" style="1" customWidth="1"/>
    <col min="5385" max="5385" width="12.7109375" style="1" customWidth="1"/>
    <col min="5386" max="5386" width="11.7109375" style="1" customWidth="1"/>
    <col min="5387" max="5387" width="12.5703125" style="1" customWidth="1"/>
    <col min="5388" max="5388" width="11.28515625" style="1" customWidth="1"/>
    <col min="5389" max="5389" width="13.5703125" style="1" customWidth="1"/>
    <col min="5390" max="5390" width="11.140625" style="1" customWidth="1"/>
    <col min="5391" max="5391" width="11.28515625" style="1" customWidth="1"/>
    <col min="5392" max="5392" width="15.7109375" style="1" customWidth="1"/>
    <col min="5393" max="5632" width="9.140625" style="1"/>
    <col min="5633" max="5633" width="18.28515625" style="1" customWidth="1"/>
    <col min="5634" max="5634" width="10.140625" style="1" customWidth="1"/>
    <col min="5635" max="5635" width="19.85546875" style="1" customWidth="1"/>
    <col min="5636" max="5636" width="11.7109375" style="1" customWidth="1"/>
    <col min="5637" max="5637" width="8.7109375" style="1" customWidth="1"/>
    <col min="5638" max="5638" width="12.7109375" style="1" customWidth="1"/>
    <col min="5639" max="5639" width="15.140625" style="1" customWidth="1"/>
    <col min="5640" max="5640" width="12.28515625" style="1" customWidth="1"/>
    <col min="5641" max="5641" width="12.7109375" style="1" customWidth="1"/>
    <col min="5642" max="5642" width="11.7109375" style="1" customWidth="1"/>
    <col min="5643" max="5643" width="12.5703125" style="1" customWidth="1"/>
    <col min="5644" max="5644" width="11.28515625" style="1" customWidth="1"/>
    <col min="5645" max="5645" width="13.5703125" style="1" customWidth="1"/>
    <col min="5646" max="5646" width="11.140625" style="1" customWidth="1"/>
    <col min="5647" max="5647" width="11.28515625" style="1" customWidth="1"/>
    <col min="5648" max="5648" width="15.7109375" style="1" customWidth="1"/>
    <col min="5649" max="5888" width="9.140625" style="1"/>
    <col min="5889" max="5889" width="18.28515625" style="1" customWidth="1"/>
    <col min="5890" max="5890" width="10.140625" style="1" customWidth="1"/>
    <col min="5891" max="5891" width="19.85546875" style="1" customWidth="1"/>
    <col min="5892" max="5892" width="11.7109375" style="1" customWidth="1"/>
    <col min="5893" max="5893" width="8.7109375" style="1" customWidth="1"/>
    <col min="5894" max="5894" width="12.7109375" style="1" customWidth="1"/>
    <col min="5895" max="5895" width="15.140625" style="1" customWidth="1"/>
    <col min="5896" max="5896" width="12.28515625" style="1" customWidth="1"/>
    <col min="5897" max="5897" width="12.7109375" style="1" customWidth="1"/>
    <col min="5898" max="5898" width="11.7109375" style="1" customWidth="1"/>
    <col min="5899" max="5899" width="12.5703125" style="1" customWidth="1"/>
    <col min="5900" max="5900" width="11.28515625" style="1" customWidth="1"/>
    <col min="5901" max="5901" width="13.5703125" style="1" customWidth="1"/>
    <col min="5902" max="5902" width="11.140625" style="1" customWidth="1"/>
    <col min="5903" max="5903" width="11.28515625" style="1" customWidth="1"/>
    <col min="5904" max="5904" width="15.7109375" style="1" customWidth="1"/>
    <col min="5905" max="6144" width="9.140625" style="1"/>
    <col min="6145" max="6145" width="18.28515625" style="1" customWidth="1"/>
    <col min="6146" max="6146" width="10.140625" style="1" customWidth="1"/>
    <col min="6147" max="6147" width="19.85546875" style="1" customWidth="1"/>
    <col min="6148" max="6148" width="11.7109375" style="1" customWidth="1"/>
    <col min="6149" max="6149" width="8.7109375" style="1" customWidth="1"/>
    <col min="6150" max="6150" width="12.7109375" style="1" customWidth="1"/>
    <col min="6151" max="6151" width="15.140625" style="1" customWidth="1"/>
    <col min="6152" max="6152" width="12.28515625" style="1" customWidth="1"/>
    <col min="6153" max="6153" width="12.7109375" style="1" customWidth="1"/>
    <col min="6154" max="6154" width="11.7109375" style="1" customWidth="1"/>
    <col min="6155" max="6155" width="12.5703125" style="1" customWidth="1"/>
    <col min="6156" max="6156" width="11.28515625" style="1" customWidth="1"/>
    <col min="6157" max="6157" width="13.5703125" style="1" customWidth="1"/>
    <col min="6158" max="6158" width="11.140625" style="1" customWidth="1"/>
    <col min="6159" max="6159" width="11.28515625" style="1" customWidth="1"/>
    <col min="6160" max="6160" width="15.7109375" style="1" customWidth="1"/>
    <col min="6161" max="6400" width="9.140625" style="1"/>
    <col min="6401" max="6401" width="18.28515625" style="1" customWidth="1"/>
    <col min="6402" max="6402" width="10.140625" style="1" customWidth="1"/>
    <col min="6403" max="6403" width="19.85546875" style="1" customWidth="1"/>
    <col min="6404" max="6404" width="11.7109375" style="1" customWidth="1"/>
    <col min="6405" max="6405" width="8.7109375" style="1" customWidth="1"/>
    <col min="6406" max="6406" width="12.7109375" style="1" customWidth="1"/>
    <col min="6407" max="6407" width="15.140625" style="1" customWidth="1"/>
    <col min="6408" max="6408" width="12.28515625" style="1" customWidth="1"/>
    <col min="6409" max="6409" width="12.7109375" style="1" customWidth="1"/>
    <col min="6410" max="6410" width="11.7109375" style="1" customWidth="1"/>
    <col min="6411" max="6411" width="12.5703125" style="1" customWidth="1"/>
    <col min="6412" max="6412" width="11.28515625" style="1" customWidth="1"/>
    <col min="6413" max="6413" width="13.5703125" style="1" customWidth="1"/>
    <col min="6414" max="6414" width="11.140625" style="1" customWidth="1"/>
    <col min="6415" max="6415" width="11.28515625" style="1" customWidth="1"/>
    <col min="6416" max="6416" width="15.7109375" style="1" customWidth="1"/>
    <col min="6417" max="6656" width="9.140625" style="1"/>
    <col min="6657" max="6657" width="18.28515625" style="1" customWidth="1"/>
    <col min="6658" max="6658" width="10.140625" style="1" customWidth="1"/>
    <col min="6659" max="6659" width="19.85546875" style="1" customWidth="1"/>
    <col min="6660" max="6660" width="11.7109375" style="1" customWidth="1"/>
    <col min="6661" max="6661" width="8.7109375" style="1" customWidth="1"/>
    <col min="6662" max="6662" width="12.7109375" style="1" customWidth="1"/>
    <col min="6663" max="6663" width="15.140625" style="1" customWidth="1"/>
    <col min="6664" max="6664" width="12.28515625" style="1" customWidth="1"/>
    <col min="6665" max="6665" width="12.7109375" style="1" customWidth="1"/>
    <col min="6666" max="6666" width="11.7109375" style="1" customWidth="1"/>
    <col min="6667" max="6667" width="12.5703125" style="1" customWidth="1"/>
    <col min="6668" max="6668" width="11.28515625" style="1" customWidth="1"/>
    <col min="6669" max="6669" width="13.5703125" style="1" customWidth="1"/>
    <col min="6670" max="6670" width="11.140625" style="1" customWidth="1"/>
    <col min="6671" max="6671" width="11.28515625" style="1" customWidth="1"/>
    <col min="6672" max="6672" width="15.7109375" style="1" customWidth="1"/>
    <col min="6673" max="6912" width="9.140625" style="1"/>
    <col min="6913" max="6913" width="18.28515625" style="1" customWidth="1"/>
    <col min="6914" max="6914" width="10.140625" style="1" customWidth="1"/>
    <col min="6915" max="6915" width="19.85546875" style="1" customWidth="1"/>
    <col min="6916" max="6916" width="11.7109375" style="1" customWidth="1"/>
    <col min="6917" max="6917" width="8.7109375" style="1" customWidth="1"/>
    <col min="6918" max="6918" width="12.7109375" style="1" customWidth="1"/>
    <col min="6919" max="6919" width="15.140625" style="1" customWidth="1"/>
    <col min="6920" max="6920" width="12.28515625" style="1" customWidth="1"/>
    <col min="6921" max="6921" width="12.7109375" style="1" customWidth="1"/>
    <col min="6922" max="6922" width="11.7109375" style="1" customWidth="1"/>
    <col min="6923" max="6923" width="12.5703125" style="1" customWidth="1"/>
    <col min="6924" max="6924" width="11.28515625" style="1" customWidth="1"/>
    <col min="6925" max="6925" width="13.5703125" style="1" customWidth="1"/>
    <col min="6926" max="6926" width="11.140625" style="1" customWidth="1"/>
    <col min="6927" max="6927" width="11.28515625" style="1" customWidth="1"/>
    <col min="6928" max="6928" width="15.7109375" style="1" customWidth="1"/>
    <col min="6929" max="7168" width="9.140625" style="1"/>
    <col min="7169" max="7169" width="18.28515625" style="1" customWidth="1"/>
    <col min="7170" max="7170" width="10.140625" style="1" customWidth="1"/>
    <col min="7171" max="7171" width="19.85546875" style="1" customWidth="1"/>
    <col min="7172" max="7172" width="11.7109375" style="1" customWidth="1"/>
    <col min="7173" max="7173" width="8.7109375" style="1" customWidth="1"/>
    <col min="7174" max="7174" width="12.7109375" style="1" customWidth="1"/>
    <col min="7175" max="7175" width="15.140625" style="1" customWidth="1"/>
    <col min="7176" max="7176" width="12.28515625" style="1" customWidth="1"/>
    <col min="7177" max="7177" width="12.7109375" style="1" customWidth="1"/>
    <col min="7178" max="7178" width="11.7109375" style="1" customWidth="1"/>
    <col min="7179" max="7179" width="12.5703125" style="1" customWidth="1"/>
    <col min="7180" max="7180" width="11.28515625" style="1" customWidth="1"/>
    <col min="7181" max="7181" width="13.5703125" style="1" customWidth="1"/>
    <col min="7182" max="7182" width="11.140625" style="1" customWidth="1"/>
    <col min="7183" max="7183" width="11.28515625" style="1" customWidth="1"/>
    <col min="7184" max="7184" width="15.7109375" style="1" customWidth="1"/>
    <col min="7185" max="7424" width="9.140625" style="1"/>
    <col min="7425" max="7425" width="18.28515625" style="1" customWidth="1"/>
    <col min="7426" max="7426" width="10.140625" style="1" customWidth="1"/>
    <col min="7427" max="7427" width="19.85546875" style="1" customWidth="1"/>
    <col min="7428" max="7428" width="11.7109375" style="1" customWidth="1"/>
    <col min="7429" max="7429" width="8.7109375" style="1" customWidth="1"/>
    <col min="7430" max="7430" width="12.7109375" style="1" customWidth="1"/>
    <col min="7431" max="7431" width="15.140625" style="1" customWidth="1"/>
    <col min="7432" max="7432" width="12.28515625" style="1" customWidth="1"/>
    <col min="7433" max="7433" width="12.7109375" style="1" customWidth="1"/>
    <col min="7434" max="7434" width="11.7109375" style="1" customWidth="1"/>
    <col min="7435" max="7435" width="12.5703125" style="1" customWidth="1"/>
    <col min="7436" max="7436" width="11.28515625" style="1" customWidth="1"/>
    <col min="7437" max="7437" width="13.5703125" style="1" customWidth="1"/>
    <col min="7438" max="7438" width="11.140625" style="1" customWidth="1"/>
    <col min="7439" max="7439" width="11.28515625" style="1" customWidth="1"/>
    <col min="7440" max="7440" width="15.7109375" style="1" customWidth="1"/>
    <col min="7441" max="7680" width="9.140625" style="1"/>
    <col min="7681" max="7681" width="18.28515625" style="1" customWidth="1"/>
    <col min="7682" max="7682" width="10.140625" style="1" customWidth="1"/>
    <col min="7683" max="7683" width="19.85546875" style="1" customWidth="1"/>
    <col min="7684" max="7684" width="11.7109375" style="1" customWidth="1"/>
    <col min="7685" max="7685" width="8.7109375" style="1" customWidth="1"/>
    <col min="7686" max="7686" width="12.7109375" style="1" customWidth="1"/>
    <col min="7687" max="7687" width="15.140625" style="1" customWidth="1"/>
    <col min="7688" max="7688" width="12.28515625" style="1" customWidth="1"/>
    <col min="7689" max="7689" width="12.7109375" style="1" customWidth="1"/>
    <col min="7690" max="7690" width="11.7109375" style="1" customWidth="1"/>
    <col min="7691" max="7691" width="12.5703125" style="1" customWidth="1"/>
    <col min="7692" max="7692" width="11.28515625" style="1" customWidth="1"/>
    <col min="7693" max="7693" width="13.5703125" style="1" customWidth="1"/>
    <col min="7694" max="7694" width="11.140625" style="1" customWidth="1"/>
    <col min="7695" max="7695" width="11.28515625" style="1" customWidth="1"/>
    <col min="7696" max="7696" width="15.7109375" style="1" customWidth="1"/>
    <col min="7697" max="7936" width="9.140625" style="1"/>
    <col min="7937" max="7937" width="18.28515625" style="1" customWidth="1"/>
    <col min="7938" max="7938" width="10.140625" style="1" customWidth="1"/>
    <col min="7939" max="7939" width="19.85546875" style="1" customWidth="1"/>
    <col min="7940" max="7940" width="11.7109375" style="1" customWidth="1"/>
    <col min="7941" max="7941" width="8.7109375" style="1" customWidth="1"/>
    <col min="7942" max="7942" width="12.7109375" style="1" customWidth="1"/>
    <col min="7943" max="7943" width="15.140625" style="1" customWidth="1"/>
    <col min="7944" max="7944" width="12.28515625" style="1" customWidth="1"/>
    <col min="7945" max="7945" width="12.7109375" style="1" customWidth="1"/>
    <col min="7946" max="7946" width="11.7109375" style="1" customWidth="1"/>
    <col min="7947" max="7947" width="12.5703125" style="1" customWidth="1"/>
    <col min="7948" max="7948" width="11.28515625" style="1" customWidth="1"/>
    <col min="7949" max="7949" width="13.5703125" style="1" customWidth="1"/>
    <col min="7950" max="7950" width="11.140625" style="1" customWidth="1"/>
    <col min="7951" max="7951" width="11.28515625" style="1" customWidth="1"/>
    <col min="7952" max="7952" width="15.7109375" style="1" customWidth="1"/>
    <col min="7953" max="8192" width="9.140625" style="1"/>
    <col min="8193" max="8193" width="18.28515625" style="1" customWidth="1"/>
    <col min="8194" max="8194" width="10.140625" style="1" customWidth="1"/>
    <col min="8195" max="8195" width="19.85546875" style="1" customWidth="1"/>
    <col min="8196" max="8196" width="11.7109375" style="1" customWidth="1"/>
    <col min="8197" max="8197" width="8.7109375" style="1" customWidth="1"/>
    <col min="8198" max="8198" width="12.7109375" style="1" customWidth="1"/>
    <col min="8199" max="8199" width="15.140625" style="1" customWidth="1"/>
    <col min="8200" max="8200" width="12.28515625" style="1" customWidth="1"/>
    <col min="8201" max="8201" width="12.7109375" style="1" customWidth="1"/>
    <col min="8202" max="8202" width="11.7109375" style="1" customWidth="1"/>
    <col min="8203" max="8203" width="12.5703125" style="1" customWidth="1"/>
    <col min="8204" max="8204" width="11.28515625" style="1" customWidth="1"/>
    <col min="8205" max="8205" width="13.5703125" style="1" customWidth="1"/>
    <col min="8206" max="8206" width="11.140625" style="1" customWidth="1"/>
    <col min="8207" max="8207" width="11.28515625" style="1" customWidth="1"/>
    <col min="8208" max="8208" width="15.7109375" style="1" customWidth="1"/>
    <col min="8209" max="8448" width="9.140625" style="1"/>
    <col min="8449" max="8449" width="18.28515625" style="1" customWidth="1"/>
    <col min="8450" max="8450" width="10.140625" style="1" customWidth="1"/>
    <col min="8451" max="8451" width="19.85546875" style="1" customWidth="1"/>
    <col min="8452" max="8452" width="11.7109375" style="1" customWidth="1"/>
    <col min="8453" max="8453" width="8.7109375" style="1" customWidth="1"/>
    <col min="8454" max="8454" width="12.7109375" style="1" customWidth="1"/>
    <col min="8455" max="8455" width="15.140625" style="1" customWidth="1"/>
    <col min="8456" max="8456" width="12.28515625" style="1" customWidth="1"/>
    <col min="8457" max="8457" width="12.7109375" style="1" customWidth="1"/>
    <col min="8458" max="8458" width="11.7109375" style="1" customWidth="1"/>
    <col min="8459" max="8459" width="12.5703125" style="1" customWidth="1"/>
    <col min="8460" max="8460" width="11.28515625" style="1" customWidth="1"/>
    <col min="8461" max="8461" width="13.5703125" style="1" customWidth="1"/>
    <col min="8462" max="8462" width="11.140625" style="1" customWidth="1"/>
    <col min="8463" max="8463" width="11.28515625" style="1" customWidth="1"/>
    <col min="8464" max="8464" width="15.7109375" style="1" customWidth="1"/>
    <col min="8465" max="8704" width="9.140625" style="1"/>
    <col min="8705" max="8705" width="18.28515625" style="1" customWidth="1"/>
    <col min="8706" max="8706" width="10.140625" style="1" customWidth="1"/>
    <col min="8707" max="8707" width="19.85546875" style="1" customWidth="1"/>
    <col min="8708" max="8708" width="11.7109375" style="1" customWidth="1"/>
    <col min="8709" max="8709" width="8.7109375" style="1" customWidth="1"/>
    <col min="8710" max="8710" width="12.7109375" style="1" customWidth="1"/>
    <col min="8711" max="8711" width="15.140625" style="1" customWidth="1"/>
    <col min="8712" max="8712" width="12.28515625" style="1" customWidth="1"/>
    <col min="8713" max="8713" width="12.7109375" style="1" customWidth="1"/>
    <col min="8714" max="8714" width="11.7109375" style="1" customWidth="1"/>
    <col min="8715" max="8715" width="12.5703125" style="1" customWidth="1"/>
    <col min="8716" max="8716" width="11.28515625" style="1" customWidth="1"/>
    <col min="8717" max="8717" width="13.5703125" style="1" customWidth="1"/>
    <col min="8718" max="8718" width="11.140625" style="1" customWidth="1"/>
    <col min="8719" max="8719" width="11.28515625" style="1" customWidth="1"/>
    <col min="8720" max="8720" width="15.7109375" style="1" customWidth="1"/>
    <col min="8721" max="8960" width="9.140625" style="1"/>
    <col min="8961" max="8961" width="18.28515625" style="1" customWidth="1"/>
    <col min="8962" max="8962" width="10.140625" style="1" customWidth="1"/>
    <col min="8963" max="8963" width="19.85546875" style="1" customWidth="1"/>
    <col min="8964" max="8964" width="11.7109375" style="1" customWidth="1"/>
    <col min="8965" max="8965" width="8.7109375" style="1" customWidth="1"/>
    <col min="8966" max="8966" width="12.7109375" style="1" customWidth="1"/>
    <col min="8967" max="8967" width="15.140625" style="1" customWidth="1"/>
    <col min="8968" max="8968" width="12.28515625" style="1" customWidth="1"/>
    <col min="8969" max="8969" width="12.7109375" style="1" customWidth="1"/>
    <col min="8970" max="8970" width="11.7109375" style="1" customWidth="1"/>
    <col min="8971" max="8971" width="12.5703125" style="1" customWidth="1"/>
    <col min="8972" max="8972" width="11.28515625" style="1" customWidth="1"/>
    <col min="8973" max="8973" width="13.5703125" style="1" customWidth="1"/>
    <col min="8974" max="8974" width="11.140625" style="1" customWidth="1"/>
    <col min="8975" max="8975" width="11.28515625" style="1" customWidth="1"/>
    <col min="8976" max="8976" width="15.7109375" style="1" customWidth="1"/>
    <col min="8977" max="9216" width="9.140625" style="1"/>
    <col min="9217" max="9217" width="18.28515625" style="1" customWidth="1"/>
    <col min="9218" max="9218" width="10.140625" style="1" customWidth="1"/>
    <col min="9219" max="9219" width="19.85546875" style="1" customWidth="1"/>
    <col min="9220" max="9220" width="11.7109375" style="1" customWidth="1"/>
    <col min="9221" max="9221" width="8.7109375" style="1" customWidth="1"/>
    <col min="9222" max="9222" width="12.7109375" style="1" customWidth="1"/>
    <col min="9223" max="9223" width="15.140625" style="1" customWidth="1"/>
    <col min="9224" max="9224" width="12.28515625" style="1" customWidth="1"/>
    <col min="9225" max="9225" width="12.7109375" style="1" customWidth="1"/>
    <col min="9226" max="9226" width="11.7109375" style="1" customWidth="1"/>
    <col min="9227" max="9227" width="12.5703125" style="1" customWidth="1"/>
    <col min="9228" max="9228" width="11.28515625" style="1" customWidth="1"/>
    <col min="9229" max="9229" width="13.5703125" style="1" customWidth="1"/>
    <col min="9230" max="9230" width="11.140625" style="1" customWidth="1"/>
    <col min="9231" max="9231" width="11.28515625" style="1" customWidth="1"/>
    <col min="9232" max="9232" width="15.7109375" style="1" customWidth="1"/>
    <col min="9233" max="9472" width="9.140625" style="1"/>
    <col min="9473" max="9473" width="18.28515625" style="1" customWidth="1"/>
    <col min="9474" max="9474" width="10.140625" style="1" customWidth="1"/>
    <col min="9475" max="9475" width="19.85546875" style="1" customWidth="1"/>
    <col min="9476" max="9476" width="11.7109375" style="1" customWidth="1"/>
    <col min="9477" max="9477" width="8.7109375" style="1" customWidth="1"/>
    <col min="9478" max="9478" width="12.7109375" style="1" customWidth="1"/>
    <col min="9479" max="9479" width="15.140625" style="1" customWidth="1"/>
    <col min="9480" max="9480" width="12.28515625" style="1" customWidth="1"/>
    <col min="9481" max="9481" width="12.7109375" style="1" customWidth="1"/>
    <col min="9482" max="9482" width="11.7109375" style="1" customWidth="1"/>
    <col min="9483" max="9483" width="12.5703125" style="1" customWidth="1"/>
    <col min="9484" max="9484" width="11.28515625" style="1" customWidth="1"/>
    <col min="9485" max="9485" width="13.5703125" style="1" customWidth="1"/>
    <col min="9486" max="9486" width="11.140625" style="1" customWidth="1"/>
    <col min="9487" max="9487" width="11.28515625" style="1" customWidth="1"/>
    <col min="9488" max="9488" width="15.7109375" style="1" customWidth="1"/>
    <col min="9489" max="9728" width="9.140625" style="1"/>
    <col min="9729" max="9729" width="18.28515625" style="1" customWidth="1"/>
    <col min="9730" max="9730" width="10.140625" style="1" customWidth="1"/>
    <col min="9731" max="9731" width="19.85546875" style="1" customWidth="1"/>
    <col min="9732" max="9732" width="11.7109375" style="1" customWidth="1"/>
    <col min="9733" max="9733" width="8.7109375" style="1" customWidth="1"/>
    <col min="9734" max="9734" width="12.7109375" style="1" customWidth="1"/>
    <col min="9735" max="9735" width="15.140625" style="1" customWidth="1"/>
    <col min="9736" max="9736" width="12.28515625" style="1" customWidth="1"/>
    <col min="9737" max="9737" width="12.7109375" style="1" customWidth="1"/>
    <col min="9738" max="9738" width="11.7109375" style="1" customWidth="1"/>
    <col min="9739" max="9739" width="12.5703125" style="1" customWidth="1"/>
    <col min="9740" max="9740" width="11.28515625" style="1" customWidth="1"/>
    <col min="9741" max="9741" width="13.5703125" style="1" customWidth="1"/>
    <col min="9742" max="9742" width="11.140625" style="1" customWidth="1"/>
    <col min="9743" max="9743" width="11.28515625" style="1" customWidth="1"/>
    <col min="9744" max="9744" width="15.7109375" style="1" customWidth="1"/>
    <col min="9745" max="9984" width="9.140625" style="1"/>
    <col min="9985" max="9985" width="18.28515625" style="1" customWidth="1"/>
    <col min="9986" max="9986" width="10.140625" style="1" customWidth="1"/>
    <col min="9987" max="9987" width="19.85546875" style="1" customWidth="1"/>
    <col min="9988" max="9988" width="11.7109375" style="1" customWidth="1"/>
    <col min="9989" max="9989" width="8.7109375" style="1" customWidth="1"/>
    <col min="9990" max="9990" width="12.7109375" style="1" customWidth="1"/>
    <col min="9991" max="9991" width="15.140625" style="1" customWidth="1"/>
    <col min="9992" max="9992" width="12.28515625" style="1" customWidth="1"/>
    <col min="9993" max="9993" width="12.7109375" style="1" customWidth="1"/>
    <col min="9994" max="9994" width="11.7109375" style="1" customWidth="1"/>
    <col min="9995" max="9995" width="12.5703125" style="1" customWidth="1"/>
    <col min="9996" max="9996" width="11.28515625" style="1" customWidth="1"/>
    <col min="9997" max="9997" width="13.5703125" style="1" customWidth="1"/>
    <col min="9998" max="9998" width="11.140625" style="1" customWidth="1"/>
    <col min="9999" max="9999" width="11.28515625" style="1" customWidth="1"/>
    <col min="10000" max="10000" width="15.7109375" style="1" customWidth="1"/>
    <col min="10001" max="10240" width="9.140625" style="1"/>
    <col min="10241" max="10241" width="18.28515625" style="1" customWidth="1"/>
    <col min="10242" max="10242" width="10.140625" style="1" customWidth="1"/>
    <col min="10243" max="10243" width="19.85546875" style="1" customWidth="1"/>
    <col min="10244" max="10244" width="11.7109375" style="1" customWidth="1"/>
    <col min="10245" max="10245" width="8.7109375" style="1" customWidth="1"/>
    <col min="10246" max="10246" width="12.7109375" style="1" customWidth="1"/>
    <col min="10247" max="10247" width="15.140625" style="1" customWidth="1"/>
    <col min="10248" max="10248" width="12.28515625" style="1" customWidth="1"/>
    <col min="10249" max="10249" width="12.7109375" style="1" customWidth="1"/>
    <col min="10250" max="10250" width="11.7109375" style="1" customWidth="1"/>
    <col min="10251" max="10251" width="12.5703125" style="1" customWidth="1"/>
    <col min="10252" max="10252" width="11.28515625" style="1" customWidth="1"/>
    <col min="10253" max="10253" width="13.5703125" style="1" customWidth="1"/>
    <col min="10254" max="10254" width="11.140625" style="1" customWidth="1"/>
    <col min="10255" max="10255" width="11.28515625" style="1" customWidth="1"/>
    <col min="10256" max="10256" width="15.7109375" style="1" customWidth="1"/>
    <col min="10257" max="10496" width="9.140625" style="1"/>
    <col min="10497" max="10497" width="18.28515625" style="1" customWidth="1"/>
    <col min="10498" max="10498" width="10.140625" style="1" customWidth="1"/>
    <col min="10499" max="10499" width="19.85546875" style="1" customWidth="1"/>
    <col min="10500" max="10500" width="11.7109375" style="1" customWidth="1"/>
    <col min="10501" max="10501" width="8.7109375" style="1" customWidth="1"/>
    <col min="10502" max="10502" width="12.7109375" style="1" customWidth="1"/>
    <col min="10503" max="10503" width="15.140625" style="1" customWidth="1"/>
    <col min="10504" max="10504" width="12.28515625" style="1" customWidth="1"/>
    <col min="10505" max="10505" width="12.7109375" style="1" customWidth="1"/>
    <col min="10506" max="10506" width="11.7109375" style="1" customWidth="1"/>
    <col min="10507" max="10507" width="12.5703125" style="1" customWidth="1"/>
    <col min="10508" max="10508" width="11.28515625" style="1" customWidth="1"/>
    <col min="10509" max="10509" width="13.5703125" style="1" customWidth="1"/>
    <col min="10510" max="10510" width="11.140625" style="1" customWidth="1"/>
    <col min="10511" max="10511" width="11.28515625" style="1" customWidth="1"/>
    <col min="10512" max="10512" width="15.7109375" style="1" customWidth="1"/>
    <col min="10513" max="10752" width="9.140625" style="1"/>
    <col min="10753" max="10753" width="18.28515625" style="1" customWidth="1"/>
    <col min="10754" max="10754" width="10.140625" style="1" customWidth="1"/>
    <col min="10755" max="10755" width="19.85546875" style="1" customWidth="1"/>
    <col min="10756" max="10756" width="11.7109375" style="1" customWidth="1"/>
    <col min="10757" max="10757" width="8.7109375" style="1" customWidth="1"/>
    <col min="10758" max="10758" width="12.7109375" style="1" customWidth="1"/>
    <col min="10759" max="10759" width="15.140625" style="1" customWidth="1"/>
    <col min="10760" max="10760" width="12.28515625" style="1" customWidth="1"/>
    <col min="10761" max="10761" width="12.7109375" style="1" customWidth="1"/>
    <col min="10762" max="10762" width="11.7109375" style="1" customWidth="1"/>
    <col min="10763" max="10763" width="12.5703125" style="1" customWidth="1"/>
    <col min="10764" max="10764" width="11.28515625" style="1" customWidth="1"/>
    <col min="10765" max="10765" width="13.5703125" style="1" customWidth="1"/>
    <col min="10766" max="10766" width="11.140625" style="1" customWidth="1"/>
    <col min="10767" max="10767" width="11.28515625" style="1" customWidth="1"/>
    <col min="10768" max="10768" width="15.7109375" style="1" customWidth="1"/>
    <col min="10769" max="11008" width="9.140625" style="1"/>
    <col min="11009" max="11009" width="18.28515625" style="1" customWidth="1"/>
    <col min="11010" max="11010" width="10.140625" style="1" customWidth="1"/>
    <col min="11011" max="11011" width="19.85546875" style="1" customWidth="1"/>
    <col min="11012" max="11012" width="11.7109375" style="1" customWidth="1"/>
    <col min="11013" max="11013" width="8.7109375" style="1" customWidth="1"/>
    <col min="11014" max="11014" width="12.7109375" style="1" customWidth="1"/>
    <col min="11015" max="11015" width="15.140625" style="1" customWidth="1"/>
    <col min="11016" max="11016" width="12.28515625" style="1" customWidth="1"/>
    <col min="11017" max="11017" width="12.7109375" style="1" customWidth="1"/>
    <col min="11018" max="11018" width="11.7109375" style="1" customWidth="1"/>
    <col min="11019" max="11019" width="12.5703125" style="1" customWidth="1"/>
    <col min="11020" max="11020" width="11.28515625" style="1" customWidth="1"/>
    <col min="11021" max="11021" width="13.5703125" style="1" customWidth="1"/>
    <col min="11022" max="11022" width="11.140625" style="1" customWidth="1"/>
    <col min="11023" max="11023" width="11.28515625" style="1" customWidth="1"/>
    <col min="11024" max="11024" width="15.7109375" style="1" customWidth="1"/>
    <col min="11025" max="11264" width="9.140625" style="1"/>
    <col min="11265" max="11265" width="18.28515625" style="1" customWidth="1"/>
    <col min="11266" max="11266" width="10.140625" style="1" customWidth="1"/>
    <col min="11267" max="11267" width="19.85546875" style="1" customWidth="1"/>
    <col min="11268" max="11268" width="11.7109375" style="1" customWidth="1"/>
    <col min="11269" max="11269" width="8.7109375" style="1" customWidth="1"/>
    <col min="11270" max="11270" width="12.7109375" style="1" customWidth="1"/>
    <col min="11271" max="11271" width="15.140625" style="1" customWidth="1"/>
    <col min="11272" max="11272" width="12.28515625" style="1" customWidth="1"/>
    <col min="11273" max="11273" width="12.7109375" style="1" customWidth="1"/>
    <col min="11274" max="11274" width="11.7109375" style="1" customWidth="1"/>
    <col min="11275" max="11275" width="12.5703125" style="1" customWidth="1"/>
    <col min="11276" max="11276" width="11.28515625" style="1" customWidth="1"/>
    <col min="11277" max="11277" width="13.5703125" style="1" customWidth="1"/>
    <col min="11278" max="11278" width="11.140625" style="1" customWidth="1"/>
    <col min="11279" max="11279" width="11.28515625" style="1" customWidth="1"/>
    <col min="11280" max="11280" width="15.7109375" style="1" customWidth="1"/>
    <col min="11281" max="11520" width="9.140625" style="1"/>
    <col min="11521" max="11521" width="18.28515625" style="1" customWidth="1"/>
    <col min="11522" max="11522" width="10.140625" style="1" customWidth="1"/>
    <col min="11523" max="11523" width="19.85546875" style="1" customWidth="1"/>
    <col min="11524" max="11524" width="11.7109375" style="1" customWidth="1"/>
    <col min="11525" max="11525" width="8.7109375" style="1" customWidth="1"/>
    <col min="11526" max="11526" width="12.7109375" style="1" customWidth="1"/>
    <col min="11527" max="11527" width="15.140625" style="1" customWidth="1"/>
    <col min="11528" max="11528" width="12.28515625" style="1" customWidth="1"/>
    <col min="11529" max="11529" width="12.7109375" style="1" customWidth="1"/>
    <col min="11530" max="11530" width="11.7109375" style="1" customWidth="1"/>
    <col min="11531" max="11531" width="12.5703125" style="1" customWidth="1"/>
    <col min="11532" max="11532" width="11.28515625" style="1" customWidth="1"/>
    <col min="11533" max="11533" width="13.5703125" style="1" customWidth="1"/>
    <col min="11534" max="11534" width="11.140625" style="1" customWidth="1"/>
    <col min="11535" max="11535" width="11.28515625" style="1" customWidth="1"/>
    <col min="11536" max="11536" width="15.7109375" style="1" customWidth="1"/>
    <col min="11537" max="11776" width="9.140625" style="1"/>
    <col min="11777" max="11777" width="18.28515625" style="1" customWidth="1"/>
    <col min="11778" max="11778" width="10.140625" style="1" customWidth="1"/>
    <col min="11779" max="11779" width="19.85546875" style="1" customWidth="1"/>
    <col min="11780" max="11780" width="11.7109375" style="1" customWidth="1"/>
    <col min="11781" max="11781" width="8.7109375" style="1" customWidth="1"/>
    <col min="11782" max="11782" width="12.7109375" style="1" customWidth="1"/>
    <col min="11783" max="11783" width="15.140625" style="1" customWidth="1"/>
    <col min="11784" max="11784" width="12.28515625" style="1" customWidth="1"/>
    <col min="11785" max="11785" width="12.7109375" style="1" customWidth="1"/>
    <col min="11786" max="11786" width="11.7109375" style="1" customWidth="1"/>
    <col min="11787" max="11787" width="12.5703125" style="1" customWidth="1"/>
    <col min="11788" max="11788" width="11.28515625" style="1" customWidth="1"/>
    <col min="11789" max="11789" width="13.5703125" style="1" customWidth="1"/>
    <col min="11790" max="11790" width="11.140625" style="1" customWidth="1"/>
    <col min="11791" max="11791" width="11.28515625" style="1" customWidth="1"/>
    <col min="11792" max="11792" width="15.7109375" style="1" customWidth="1"/>
    <col min="11793" max="12032" width="9.140625" style="1"/>
    <col min="12033" max="12033" width="18.28515625" style="1" customWidth="1"/>
    <col min="12034" max="12034" width="10.140625" style="1" customWidth="1"/>
    <col min="12035" max="12035" width="19.85546875" style="1" customWidth="1"/>
    <col min="12036" max="12036" width="11.7109375" style="1" customWidth="1"/>
    <col min="12037" max="12037" width="8.7109375" style="1" customWidth="1"/>
    <col min="12038" max="12038" width="12.7109375" style="1" customWidth="1"/>
    <col min="12039" max="12039" width="15.140625" style="1" customWidth="1"/>
    <col min="12040" max="12040" width="12.28515625" style="1" customWidth="1"/>
    <col min="12041" max="12041" width="12.7109375" style="1" customWidth="1"/>
    <col min="12042" max="12042" width="11.7109375" style="1" customWidth="1"/>
    <col min="12043" max="12043" width="12.5703125" style="1" customWidth="1"/>
    <col min="12044" max="12044" width="11.28515625" style="1" customWidth="1"/>
    <col min="12045" max="12045" width="13.5703125" style="1" customWidth="1"/>
    <col min="12046" max="12046" width="11.140625" style="1" customWidth="1"/>
    <col min="12047" max="12047" width="11.28515625" style="1" customWidth="1"/>
    <col min="12048" max="12048" width="15.7109375" style="1" customWidth="1"/>
    <col min="12049" max="12288" width="9.140625" style="1"/>
    <col min="12289" max="12289" width="18.28515625" style="1" customWidth="1"/>
    <col min="12290" max="12290" width="10.140625" style="1" customWidth="1"/>
    <col min="12291" max="12291" width="19.85546875" style="1" customWidth="1"/>
    <col min="12292" max="12292" width="11.7109375" style="1" customWidth="1"/>
    <col min="12293" max="12293" width="8.7109375" style="1" customWidth="1"/>
    <col min="12294" max="12294" width="12.7109375" style="1" customWidth="1"/>
    <col min="12295" max="12295" width="15.140625" style="1" customWidth="1"/>
    <col min="12296" max="12296" width="12.28515625" style="1" customWidth="1"/>
    <col min="12297" max="12297" width="12.7109375" style="1" customWidth="1"/>
    <col min="12298" max="12298" width="11.7109375" style="1" customWidth="1"/>
    <col min="12299" max="12299" width="12.5703125" style="1" customWidth="1"/>
    <col min="12300" max="12300" width="11.28515625" style="1" customWidth="1"/>
    <col min="12301" max="12301" width="13.5703125" style="1" customWidth="1"/>
    <col min="12302" max="12302" width="11.140625" style="1" customWidth="1"/>
    <col min="12303" max="12303" width="11.28515625" style="1" customWidth="1"/>
    <col min="12304" max="12304" width="15.7109375" style="1" customWidth="1"/>
    <col min="12305" max="12544" width="9.140625" style="1"/>
    <col min="12545" max="12545" width="18.28515625" style="1" customWidth="1"/>
    <col min="12546" max="12546" width="10.140625" style="1" customWidth="1"/>
    <col min="12547" max="12547" width="19.85546875" style="1" customWidth="1"/>
    <col min="12548" max="12548" width="11.7109375" style="1" customWidth="1"/>
    <col min="12549" max="12549" width="8.7109375" style="1" customWidth="1"/>
    <col min="12550" max="12550" width="12.7109375" style="1" customWidth="1"/>
    <col min="12551" max="12551" width="15.140625" style="1" customWidth="1"/>
    <col min="12552" max="12552" width="12.28515625" style="1" customWidth="1"/>
    <col min="12553" max="12553" width="12.7109375" style="1" customWidth="1"/>
    <col min="12554" max="12554" width="11.7109375" style="1" customWidth="1"/>
    <col min="12555" max="12555" width="12.5703125" style="1" customWidth="1"/>
    <col min="12556" max="12556" width="11.28515625" style="1" customWidth="1"/>
    <col min="12557" max="12557" width="13.5703125" style="1" customWidth="1"/>
    <col min="12558" max="12558" width="11.140625" style="1" customWidth="1"/>
    <col min="12559" max="12559" width="11.28515625" style="1" customWidth="1"/>
    <col min="12560" max="12560" width="15.7109375" style="1" customWidth="1"/>
    <col min="12561" max="12800" width="9.140625" style="1"/>
    <col min="12801" max="12801" width="18.28515625" style="1" customWidth="1"/>
    <col min="12802" max="12802" width="10.140625" style="1" customWidth="1"/>
    <col min="12803" max="12803" width="19.85546875" style="1" customWidth="1"/>
    <col min="12804" max="12804" width="11.7109375" style="1" customWidth="1"/>
    <col min="12805" max="12805" width="8.7109375" style="1" customWidth="1"/>
    <col min="12806" max="12806" width="12.7109375" style="1" customWidth="1"/>
    <col min="12807" max="12807" width="15.140625" style="1" customWidth="1"/>
    <col min="12808" max="12808" width="12.28515625" style="1" customWidth="1"/>
    <col min="12809" max="12809" width="12.7109375" style="1" customWidth="1"/>
    <col min="12810" max="12810" width="11.7109375" style="1" customWidth="1"/>
    <col min="12811" max="12811" width="12.5703125" style="1" customWidth="1"/>
    <col min="12812" max="12812" width="11.28515625" style="1" customWidth="1"/>
    <col min="12813" max="12813" width="13.5703125" style="1" customWidth="1"/>
    <col min="12814" max="12814" width="11.140625" style="1" customWidth="1"/>
    <col min="12815" max="12815" width="11.28515625" style="1" customWidth="1"/>
    <col min="12816" max="12816" width="15.7109375" style="1" customWidth="1"/>
    <col min="12817" max="13056" width="9.140625" style="1"/>
    <col min="13057" max="13057" width="18.28515625" style="1" customWidth="1"/>
    <col min="13058" max="13058" width="10.140625" style="1" customWidth="1"/>
    <col min="13059" max="13059" width="19.85546875" style="1" customWidth="1"/>
    <col min="13060" max="13060" width="11.7109375" style="1" customWidth="1"/>
    <col min="13061" max="13061" width="8.7109375" style="1" customWidth="1"/>
    <col min="13062" max="13062" width="12.7109375" style="1" customWidth="1"/>
    <col min="13063" max="13063" width="15.140625" style="1" customWidth="1"/>
    <col min="13064" max="13064" width="12.28515625" style="1" customWidth="1"/>
    <col min="13065" max="13065" width="12.7109375" style="1" customWidth="1"/>
    <col min="13066" max="13066" width="11.7109375" style="1" customWidth="1"/>
    <col min="13067" max="13067" width="12.5703125" style="1" customWidth="1"/>
    <col min="13068" max="13068" width="11.28515625" style="1" customWidth="1"/>
    <col min="13069" max="13069" width="13.5703125" style="1" customWidth="1"/>
    <col min="13070" max="13070" width="11.140625" style="1" customWidth="1"/>
    <col min="13071" max="13071" width="11.28515625" style="1" customWidth="1"/>
    <col min="13072" max="13072" width="15.7109375" style="1" customWidth="1"/>
    <col min="13073" max="13312" width="9.140625" style="1"/>
    <col min="13313" max="13313" width="18.28515625" style="1" customWidth="1"/>
    <col min="13314" max="13314" width="10.140625" style="1" customWidth="1"/>
    <col min="13315" max="13315" width="19.85546875" style="1" customWidth="1"/>
    <col min="13316" max="13316" width="11.7109375" style="1" customWidth="1"/>
    <col min="13317" max="13317" width="8.7109375" style="1" customWidth="1"/>
    <col min="13318" max="13318" width="12.7109375" style="1" customWidth="1"/>
    <col min="13319" max="13319" width="15.140625" style="1" customWidth="1"/>
    <col min="13320" max="13320" width="12.28515625" style="1" customWidth="1"/>
    <col min="13321" max="13321" width="12.7109375" style="1" customWidth="1"/>
    <col min="13322" max="13322" width="11.7109375" style="1" customWidth="1"/>
    <col min="13323" max="13323" width="12.5703125" style="1" customWidth="1"/>
    <col min="13324" max="13324" width="11.28515625" style="1" customWidth="1"/>
    <col min="13325" max="13325" width="13.5703125" style="1" customWidth="1"/>
    <col min="13326" max="13326" width="11.140625" style="1" customWidth="1"/>
    <col min="13327" max="13327" width="11.28515625" style="1" customWidth="1"/>
    <col min="13328" max="13328" width="15.7109375" style="1" customWidth="1"/>
    <col min="13329" max="13568" width="9.140625" style="1"/>
    <col min="13569" max="13569" width="18.28515625" style="1" customWidth="1"/>
    <col min="13570" max="13570" width="10.140625" style="1" customWidth="1"/>
    <col min="13571" max="13571" width="19.85546875" style="1" customWidth="1"/>
    <col min="13572" max="13572" width="11.7109375" style="1" customWidth="1"/>
    <col min="13573" max="13573" width="8.7109375" style="1" customWidth="1"/>
    <col min="13574" max="13574" width="12.7109375" style="1" customWidth="1"/>
    <col min="13575" max="13575" width="15.140625" style="1" customWidth="1"/>
    <col min="13576" max="13576" width="12.28515625" style="1" customWidth="1"/>
    <col min="13577" max="13577" width="12.7109375" style="1" customWidth="1"/>
    <col min="13578" max="13578" width="11.7109375" style="1" customWidth="1"/>
    <col min="13579" max="13579" width="12.5703125" style="1" customWidth="1"/>
    <col min="13580" max="13580" width="11.28515625" style="1" customWidth="1"/>
    <col min="13581" max="13581" width="13.5703125" style="1" customWidth="1"/>
    <col min="13582" max="13582" width="11.140625" style="1" customWidth="1"/>
    <col min="13583" max="13583" width="11.28515625" style="1" customWidth="1"/>
    <col min="13584" max="13584" width="15.7109375" style="1" customWidth="1"/>
    <col min="13585" max="13824" width="9.140625" style="1"/>
    <col min="13825" max="13825" width="18.28515625" style="1" customWidth="1"/>
    <col min="13826" max="13826" width="10.140625" style="1" customWidth="1"/>
    <col min="13827" max="13827" width="19.85546875" style="1" customWidth="1"/>
    <col min="13828" max="13828" width="11.7109375" style="1" customWidth="1"/>
    <col min="13829" max="13829" width="8.7109375" style="1" customWidth="1"/>
    <col min="13830" max="13830" width="12.7109375" style="1" customWidth="1"/>
    <col min="13831" max="13831" width="15.140625" style="1" customWidth="1"/>
    <col min="13832" max="13832" width="12.28515625" style="1" customWidth="1"/>
    <col min="13833" max="13833" width="12.7109375" style="1" customWidth="1"/>
    <col min="13834" max="13834" width="11.7109375" style="1" customWidth="1"/>
    <col min="13835" max="13835" width="12.5703125" style="1" customWidth="1"/>
    <col min="13836" max="13836" width="11.28515625" style="1" customWidth="1"/>
    <col min="13837" max="13837" width="13.5703125" style="1" customWidth="1"/>
    <col min="13838" max="13838" width="11.140625" style="1" customWidth="1"/>
    <col min="13839" max="13839" width="11.28515625" style="1" customWidth="1"/>
    <col min="13840" max="13840" width="15.7109375" style="1" customWidth="1"/>
    <col min="13841" max="14080" width="9.140625" style="1"/>
    <col min="14081" max="14081" width="18.28515625" style="1" customWidth="1"/>
    <col min="14082" max="14082" width="10.140625" style="1" customWidth="1"/>
    <col min="14083" max="14083" width="19.85546875" style="1" customWidth="1"/>
    <col min="14084" max="14084" width="11.7109375" style="1" customWidth="1"/>
    <col min="14085" max="14085" width="8.7109375" style="1" customWidth="1"/>
    <col min="14086" max="14086" width="12.7109375" style="1" customWidth="1"/>
    <col min="14087" max="14087" width="15.140625" style="1" customWidth="1"/>
    <col min="14088" max="14088" width="12.28515625" style="1" customWidth="1"/>
    <col min="14089" max="14089" width="12.7109375" style="1" customWidth="1"/>
    <col min="14090" max="14090" width="11.7109375" style="1" customWidth="1"/>
    <col min="14091" max="14091" width="12.5703125" style="1" customWidth="1"/>
    <col min="14092" max="14092" width="11.28515625" style="1" customWidth="1"/>
    <col min="14093" max="14093" width="13.5703125" style="1" customWidth="1"/>
    <col min="14094" max="14094" width="11.140625" style="1" customWidth="1"/>
    <col min="14095" max="14095" width="11.28515625" style="1" customWidth="1"/>
    <col min="14096" max="14096" width="15.7109375" style="1" customWidth="1"/>
    <col min="14097" max="14336" width="9.140625" style="1"/>
    <col min="14337" max="14337" width="18.28515625" style="1" customWidth="1"/>
    <col min="14338" max="14338" width="10.140625" style="1" customWidth="1"/>
    <col min="14339" max="14339" width="19.85546875" style="1" customWidth="1"/>
    <col min="14340" max="14340" width="11.7109375" style="1" customWidth="1"/>
    <col min="14341" max="14341" width="8.7109375" style="1" customWidth="1"/>
    <col min="14342" max="14342" width="12.7109375" style="1" customWidth="1"/>
    <col min="14343" max="14343" width="15.140625" style="1" customWidth="1"/>
    <col min="14344" max="14344" width="12.28515625" style="1" customWidth="1"/>
    <col min="14345" max="14345" width="12.7109375" style="1" customWidth="1"/>
    <col min="14346" max="14346" width="11.7109375" style="1" customWidth="1"/>
    <col min="14347" max="14347" width="12.5703125" style="1" customWidth="1"/>
    <col min="14348" max="14348" width="11.28515625" style="1" customWidth="1"/>
    <col min="14349" max="14349" width="13.5703125" style="1" customWidth="1"/>
    <col min="14350" max="14350" width="11.140625" style="1" customWidth="1"/>
    <col min="14351" max="14351" width="11.28515625" style="1" customWidth="1"/>
    <col min="14352" max="14352" width="15.7109375" style="1" customWidth="1"/>
    <col min="14353" max="14592" width="9.140625" style="1"/>
    <col min="14593" max="14593" width="18.28515625" style="1" customWidth="1"/>
    <col min="14594" max="14594" width="10.140625" style="1" customWidth="1"/>
    <col min="14595" max="14595" width="19.85546875" style="1" customWidth="1"/>
    <col min="14596" max="14596" width="11.7109375" style="1" customWidth="1"/>
    <col min="14597" max="14597" width="8.7109375" style="1" customWidth="1"/>
    <col min="14598" max="14598" width="12.7109375" style="1" customWidth="1"/>
    <col min="14599" max="14599" width="15.140625" style="1" customWidth="1"/>
    <col min="14600" max="14600" width="12.28515625" style="1" customWidth="1"/>
    <col min="14601" max="14601" width="12.7109375" style="1" customWidth="1"/>
    <col min="14602" max="14602" width="11.7109375" style="1" customWidth="1"/>
    <col min="14603" max="14603" width="12.5703125" style="1" customWidth="1"/>
    <col min="14604" max="14604" width="11.28515625" style="1" customWidth="1"/>
    <col min="14605" max="14605" width="13.5703125" style="1" customWidth="1"/>
    <col min="14606" max="14606" width="11.140625" style="1" customWidth="1"/>
    <col min="14607" max="14607" width="11.28515625" style="1" customWidth="1"/>
    <col min="14608" max="14608" width="15.7109375" style="1" customWidth="1"/>
    <col min="14609" max="14848" width="9.140625" style="1"/>
    <col min="14849" max="14849" width="18.28515625" style="1" customWidth="1"/>
    <col min="14850" max="14850" width="10.140625" style="1" customWidth="1"/>
    <col min="14851" max="14851" width="19.85546875" style="1" customWidth="1"/>
    <col min="14852" max="14852" width="11.7109375" style="1" customWidth="1"/>
    <col min="14853" max="14853" width="8.7109375" style="1" customWidth="1"/>
    <col min="14854" max="14854" width="12.7109375" style="1" customWidth="1"/>
    <col min="14855" max="14855" width="15.140625" style="1" customWidth="1"/>
    <col min="14856" max="14856" width="12.28515625" style="1" customWidth="1"/>
    <col min="14857" max="14857" width="12.7109375" style="1" customWidth="1"/>
    <col min="14858" max="14858" width="11.7109375" style="1" customWidth="1"/>
    <col min="14859" max="14859" width="12.5703125" style="1" customWidth="1"/>
    <col min="14860" max="14860" width="11.28515625" style="1" customWidth="1"/>
    <col min="14861" max="14861" width="13.5703125" style="1" customWidth="1"/>
    <col min="14862" max="14862" width="11.140625" style="1" customWidth="1"/>
    <col min="14863" max="14863" width="11.28515625" style="1" customWidth="1"/>
    <col min="14864" max="14864" width="15.7109375" style="1" customWidth="1"/>
    <col min="14865" max="15104" width="9.140625" style="1"/>
    <col min="15105" max="15105" width="18.28515625" style="1" customWidth="1"/>
    <col min="15106" max="15106" width="10.140625" style="1" customWidth="1"/>
    <col min="15107" max="15107" width="19.85546875" style="1" customWidth="1"/>
    <col min="15108" max="15108" width="11.7109375" style="1" customWidth="1"/>
    <col min="15109" max="15109" width="8.7109375" style="1" customWidth="1"/>
    <col min="15110" max="15110" width="12.7109375" style="1" customWidth="1"/>
    <col min="15111" max="15111" width="15.140625" style="1" customWidth="1"/>
    <col min="15112" max="15112" width="12.28515625" style="1" customWidth="1"/>
    <col min="15113" max="15113" width="12.7109375" style="1" customWidth="1"/>
    <col min="15114" max="15114" width="11.7109375" style="1" customWidth="1"/>
    <col min="15115" max="15115" width="12.5703125" style="1" customWidth="1"/>
    <col min="15116" max="15116" width="11.28515625" style="1" customWidth="1"/>
    <col min="15117" max="15117" width="13.5703125" style="1" customWidth="1"/>
    <col min="15118" max="15118" width="11.140625" style="1" customWidth="1"/>
    <col min="15119" max="15119" width="11.28515625" style="1" customWidth="1"/>
    <col min="15120" max="15120" width="15.7109375" style="1" customWidth="1"/>
    <col min="15121" max="15360" width="9.140625" style="1"/>
    <col min="15361" max="15361" width="18.28515625" style="1" customWidth="1"/>
    <col min="15362" max="15362" width="10.140625" style="1" customWidth="1"/>
    <col min="15363" max="15363" width="19.85546875" style="1" customWidth="1"/>
    <col min="15364" max="15364" width="11.7109375" style="1" customWidth="1"/>
    <col min="15365" max="15365" width="8.7109375" style="1" customWidth="1"/>
    <col min="15366" max="15366" width="12.7109375" style="1" customWidth="1"/>
    <col min="15367" max="15367" width="15.140625" style="1" customWidth="1"/>
    <col min="15368" max="15368" width="12.28515625" style="1" customWidth="1"/>
    <col min="15369" max="15369" width="12.7109375" style="1" customWidth="1"/>
    <col min="15370" max="15370" width="11.7109375" style="1" customWidth="1"/>
    <col min="15371" max="15371" width="12.5703125" style="1" customWidth="1"/>
    <col min="15372" max="15372" width="11.28515625" style="1" customWidth="1"/>
    <col min="15373" max="15373" width="13.5703125" style="1" customWidth="1"/>
    <col min="15374" max="15374" width="11.140625" style="1" customWidth="1"/>
    <col min="15375" max="15375" width="11.28515625" style="1" customWidth="1"/>
    <col min="15376" max="15376" width="15.7109375" style="1" customWidth="1"/>
    <col min="15377" max="15616" width="9.140625" style="1"/>
    <col min="15617" max="15617" width="18.28515625" style="1" customWidth="1"/>
    <col min="15618" max="15618" width="10.140625" style="1" customWidth="1"/>
    <col min="15619" max="15619" width="19.85546875" style="1" customWidth="1"/>
    <col min="15620" max="15620" width="11.7109375" style="1" customWidth="1"/>
    <col min="15621" max="15621" width="8.7109375" style="1" customWidth="1"/>
    <col min="15622" max="15622" width="12.7109375" style="1" customWidth="1"/>
    <col min="15623" max="15623" width="15.140625" style="1" customWidth="1"/>
    <col min="15624" max="15624" width="12.28515625" style="1" customWidth="1"/>
    <col min="15625" max="15625" width="12.7109375" style="1" customWidth="1"/>
    <col min="15626" max="15626" width="11.7109375" style="1" customWidth="1"/>
    <col min="15627" max="15627" width="12.5703125" style="1" customWidth="1"/>
    <col min="15628" max="15628" width="11.28515625" style="1" customWidth="1"/>
    <col min="15629" max="15629" width="13.5703125" style="1" customWidth="1"/>
    <col min="15630" max="15630" width="11.140625" style="1" customWidth="1"/>
    <col min="15631" max="15631" width="11.28515625" style="1" customWidth="1"/>
    <col min="15632" max="15632" width="15.7109375" style="1" customWidth="1"/>
    <col min="15633" max="15872" width="9.140625" style="1"/>
    <col min="15873" max="15873" width="18.28515625" style="1" customWidth="1"/>
    <col min="15874" max="15874" width="10.140625" style="1" customWidth="1"/>
    <col min="15875" max="15875" width="19.85546875" style="1" customWidth="1"/>
    <col min="15876" max="15876" width="11.7109375" style="1" customWidth="1"/>
    <col min="15877" max="15877" width="8.7109375" style="1" customWidth="1"/>
    <col min="15878" max="15878" width="12.7109375" style="1" customWidth="1"/>
    <col min="15879" max="15879" width="15.140625" style="1" customWidth="1"/>
    <col min="15880" max="15880" width="12.28515625" style="1" customWidth="1"/>
    <col min="15881" max="15881" width="12.7109375" style="1" customWidth="1"/>
    <col min="15882" max="15882" width="11.7109375" style="1" customWidth="1"/>
    <col min="15883" max="15883" width="12.5703125" style="1" customWidth="1"/>
    <col min="15884" max="15884" width="11.28515625" style="1" customWidth="1"/>
    <col min="15885" max="15885" width="13.5703125" style="1" customWidth="1"/>
    <col min="15886" max="15886" width="11.140625" style="1" customWidth="1"/>
    <col min="15887" max="15887" width="11.28515625" style="1" customWidth="1"/>
    <col min="15888" max="15888" width="15.7109375" style="1" customWidth="1"/>
    <col min="15889" max="16128" width="9.140625" style="1"/>
    <col min="16129" max="16129" width="18.28515625" style="1" customWidth="1"/>
    <col min="16130" max="16130" width="10.140625" style="1" customWidth="1"/>
    <col min="16131" max="16131" width="19.85546875" style="1" customWidth="1"/>
    <col min="16132" max="16132" width="11.7109375" style="1" customWidth="1"/>
    <col min="16133" max="16133" width="8.7109375" style="1" customWidth="1"/>
    <col min="16134" max="16134" width="12.7109375" style="1" customWidth="1"/>
    <col min="16135" max="16135" width="15.140625" style="1" customWidth="1"/>
    <col min="16136" max="16136" width="12.28515625" style="1" customWidth="1"/>
    <col min="16137" max="16137" width="12.7109375" style="1" customWidth="1"/>
    <col min="16138" max="16138" width="11.7109375" style="1" customWidth="1"/>
    <col min="16139" max="16139" width="12.5703125" style="1" customWidth="1"/>
    <col min="16140" max="16140" width="11.28515625" style="1" customWidth="1"/>
    <col min="16141" max="16141" width="13.5703125" style="1" customWidth="1"/>
    <col min="16142" max="16142" width="11.140625" style="1" customWidth="1"/>
    <col min="16143" max="16143" width="11.28515625" style="1" customWidth="1"/>
    <col min="16144" max="16144" width="15.7109375" style="1" customWidth="1"/>
    <col min="16145" max="16384" width="9.140625" style="1"/>
  </cols>
  <sheetData>
    <row r="1" spans="1:16" ht="33.75" customHeight="1" x14ac:dyDescent="0.2">
      <c r="A1" s="269" t="s">
        <v>81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</row>
    <row r="2" spans="1:16" ht="29.25" customHeight="1" x14ac:dyDescent="0.2">
      <c r="A2" s="269" t="s">
        <v>166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</row>
    <row r="3" spans="1:16" ht="22.5" customHeight="1" x14ac:dyDescent="0.2">
      <c r="A3" s="2"/>
      <c r="B3" s="270" t="s">
        <v>0</v>
      </c>
      <c r="C3" s="271"/>
      <c r="D3" s="3"/>
      <c r="E3" s="3"/>
      <c r="F3" s="3"/>
      <c r="G3" s="3"/>
      <c r="H3" s="4" t="s">
        <v>1</v>
      </c>
      <c r="I3" s="5">
        <v>17</v>
      </c>
      <c r="J3" s="6"/>
      <c r="K3" s="4" t="s">
        <v>2</v>
      </c>
      <c r="L3" s="5">
        <v>13</v>
      </c>
      <c r="M3" s="2"/>
      <c r="N3" s="2"/>
      <c r="O3" s="2"/>
      <c r="P3" s="2"/>
    </row>
    <row r="4" spans="1:16" ht="51" customHeight="1" x14ac:dyDescent="0.2">
      <c r="A4" s="2"/>
      <c r="B4" s="272" t="s">
        <v>167</v>
      </c>
      <c r="C4" s="272"/>
      <c r="D4" s="272"/>
      <c r="E4" s="272"/>
      <c r="F4" s="227" t="s">
        <v>168</v>
      </c>
      <c r="G4" s="273" t="s">
        <v>169</v>
      </c>
      <c r="H4" s="274"/>
      <c r="I4" s="274"/>
      <c r="J4" s="274"/>
      <c r="K4" s="272" t="s">
        <v>170</v>
      </c>
      <c r="L4" s="272"/>
      <c r="M4" s="272"/>
      <c r="N4" s="272"/>
    </row>
    <row r="5" spans="1:16" ht="44.25" customHeight="1" x14ac:dyDescent="0.2">
      <c r="A5" s="9" t="s">
        <v>3</v>
      </c>
      <c r="B5" s="10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4" t="s">
        <v>14</v>
      </c>
      <c r="N5" s="14" t="s">
        <v>7</v>
      </c>
    </row>
    <row r="6" spans="1:16" ht="20.100000000000001" customHeight="1" x14ac:dyDescent="0.2">
      <c r="A6" s="153" t="s">
        <v>15</v>
      </c>
      <c r="B6" s="160">
        <v>58</v>
      </c>
      <c r="C6" s="153">
        <v>72</v>
      </c>
      <c r="D6" s="153">
        <v>84</v>
      </c>
      <c r="E6" s="153">
        <f>B6+C6+D6</f>
        <v>214</v>
      </c>
      <c r="F6" s="153">
        <v>16</v>
      </c>
      <c r="G6" s="153">
        <v>38</v>
      </c>
      <c r="H6" s="153">
        <v>1</v>
      </c>
      <c r="I6" s="153">
        <v>2</v>
      </c>
      <c r="J6" s="153">
        <f>G6+H6+I6</f>
        <v>41</v>
      </c>
      <c r="K6" s="153">
        <v>45</v>
      </c>
      <c r="L6" s="153">
        <v>96</v>
      </c>
      <c r="M6" s="160">
        <v>48</v>
      </c>
      <c r="N6" s="160">
        <f>SUM(K6:M6)</f>
        <v>189</v>
      </c>
      <c r="O6" s="2">
        <f>E6+F6-J6-N6</f>
        <v>0</v>
      </c>
      <c r="P6" s="1" t="s">
        <v>30</v>
      </c>
    </row>
    <row r="7" spans="1:16" ht="20.100000000000001" customHeight="1" x14ac:dyDescent="0.2">
      <c r="A7" s="153" t="s">
        <v>16</v>
      </c>
      <c r="B7" s="160">
        <v>4</v>
      </c>
      <c r="C7" s="153">
        <v>2</v>
      </c>
      <c r="D7" s="153">
        <v>9</v>
      </c>
      <c r="E7" s="153">
        <f>B7+C7+D7</f>
        <v>15</v>
      </c>
      <c r="F7" s="153">
        <v>6</v>
      </c>
      <c r="G7" s="153">
        <v>4</v>
      </c>
      <c r="H7" s="153">
        <v>0</v>
      </c>
      <c r="I7" s="153">
        <v>0</v>
      </c>
      <c r="J7" s="153">
        <f>G7+H7+I7</f>
        <v>4</v>
      </c>
      <c r="K7" s="153">
        <v>5</v>
      </c>
      <c r="L7" s="153">
        <v>2</v>
      </c>
      <c r="M7" s="160">
        <v>10</v>
      </c>
      <c r="N7" s="160">
        <f>SUM(K7:M7)</f>
        <v>17</v>
      </c>
      <c r="O7" s="2">
        <f>E7+F7-J7-N7</f>
        <v>0</v>
      </c>
    </row>
    <row r="8" spans="1:16" ht="20.100000000000001" customHeight="1" x14ac:dyDescent="0.2">
      <c r="A8" s="153" t="s">
        <v>17</v>
      </c>
      <c r="B8" s="160">
        <v>942</v>
      </c>
      <c r="C8" s="153">
        <v>388</v>
      </c>
      <c r="D8" s="153">
        <v>631</v>
      </c>
      <c r="E8" s="153">
        <f>B8+C8+D8</f>
        <v>1961</v>
      </c>
      <c r="F8" s="153">
        <v>149</v>
      </c>
      <c r="G8" s="153">
        <v>201</v>
      </c>
      <c r="H8" s="153">
        <v>1</v>
      </c>
      <c r="I8" s="153">
        <v>8</v>
      </c>
      <c r="J8" s="153">
        <f>G8+H8+I8</f>
        <v>210</v>
      </c>
      <c r="K8" s="153">
        <v>1060</v>
      </c>
      <c r="L8" s="153">
        <v>306</v>
      </c>
      <c r="M8" s="160">
        <v>534</v>
      </c>
      <c r="N8" s="160">
        <f>SUM(K8:M8)</f>
        <v>1900</v>
      </c>
      <c r="O8" s="2">
        <f>E8+F8-J8-N8</f>
        <v>0</v>
      </c>
    </row>
    <row r="9" spans="1:16" ht="20.100000000000001" customHeight="1" x14ac:dyDescent="0.2">
      <c r="A9" s="15" t="s">
        <v>7</v>
      </c>
      <c r="B9" s="161">
        <f>SUM(B6:B8)</f>
        <v>1004</v>
      </c>
      <c r="C9" s="161">
        <f>SUM(C6:C8)</f>
        <v>462</v>
      </c>
      <c r="D9" s="161">
        <f>SUM(D6:D8)</f>
        <v>724</v>
      </c>
      <c r="E9" s="153">
        <f>B9+C9+D9</f>
        <v>2190</v>
      </c>
      <c r="F9" s="15">
        <f>SUM(F6:F8)</f>
        <v>171</v>
      </c>
      <c r="G9" s="15">
        <f>SUM(G6:G8)</f>
        <v>243</v>
      </c>
      <c r="H9" s="15">
        <f>SUM(H6:H8)</f>
        <v>2</v>
      </c>
      <c r="I9" s="15">
        <f>SUM(I6:I8)</f>
        <v>10</v>
      </c>
      <c r="J9" s="153">
        <f>G9+H9+I9</f>
        <v>255</v>
      </c>
      <c r="K9" s="15">
        <f>SUM(K6:K8)</f>
        <v>1110</v>
      </c>
      <c r="L9" s="15">
        <f>SUM(L6:L8)</f>
        <v>404</v>
      </c>
      <c r="M9" s="161">
        <f>SUM(M6:M8)</f>
        <v>592</v>
      </c>
      <c r="N9" s="160">
        <f>SUM(K9:M9)</f>
        <v>2106</v>
      </c>
      <c r="O9" s="2">
        <f>E9+F9-J9-N9</f>
        <v>0</v>
      </c>
    </row>
    <row r="10" spans="1:16" ht="20.25" customHeight="1" x14ac:dyDescent="0.2">
      <c r="A10" s="275" t="s">
        <v>18</v>
      </c>
      <c r="B10" s="275"/>
      <c r="C10" s="275"/>
      <c r="D10" s="275"/>
      <c r="E10" s="275"/>
      <c r="F10" s="275"/>
      <c r="G10" s="275"/>
      <c r="H10" s="275"/>
      <c r="I10" s="275"/>
      <c r="J10" s="275"/>
      <c r="K10" s="275"/>
      <c r="L10" s="275"/>
      <c r="M10" s="275"/>
      <c r="N10" s="275"/>
      <c r="O10" s="275"/>
      <c r="P10" s="275"/>
    </row>
    <row r="11" spans="1:16" ht="24.75" customHeight="1" x14ac:dyDescent="0.2">
      <c r="A11" s="276" t="s">
        <v>171</v>
      </c>
      <c r="B11" s="276"/>
      <c r="C11" s="276"/>
      <c r="D11" s="276"/>
      <c r="E11" s="276"/>
      <c r="F11" s="276"/>
      <c r="G11" s="276"/>
      <c r="H11" s="276"/>
      <c r="I11" s="276"/>
      <c r="J11" s="276"/>
      <c r="K11" s="276"/>
      <c r="L11" s="276"/>
      <c r="M11" s="276"/>
      <c r="N11" s="276"/>
      <c r="O11" s="276"/>
      <c r="P11" s="276"/>
    </row>
    <row r="12" spans="1:16" ht="24" customHeight="1" x14ac:dyDescent="0.2">
      <c r="A12" s="17"/>
      <c r="B12" s="272" t="s">
        <v>19</v>
      </c>
      <c r="C12" s="272"/>
      <c r="D12" s="272"/>
      <c r="E12" s="272"/>
      <c r="F12" s="272"/>
      <c r="G12" s="272" t="s">
        <v>20</v>
      </c>
      <c r="H12" s="272"/>
      <c r="I12" s="272"/>
      <c r="J12" s="272"/>
      <c r="K12" s="272"/>
      <c r="L12" s="272" t="s">
        <v>21</v>
      </c>
      <c r="M12" s="272"/>
      <c r="N12" s="272"/>
      <c r="O12" s="272"/>
      <c r="P12" s="272"/>
    </row>
    <row r="13" spans="1:16" ht="18.95" customHeight="1" x14ac:dyDescent="0.2">
      <c r="A13" s="18" t="s">
        <v>3</v>
      </c>
      <c r="B13" s="227" t="s">
        <v>175</v>
      </c>
      <c r="C13" s="118">
        <v>2021</v>
      </c>
      <c r="D13" s="118">
        <v>2022</v>
      </c>
      <c r="E13" s="118">
        <v>2023</v>
      </c>
      <c r="F13" s="160" t="s">
        <v>7</v>
      </c>
      <c r="G13" s="227" t="s">
        <v>175</v>
      </c>
      <c r="H13" s="118">
        <v>2021</v>
      </c>
      <c r="I13" s="118">
        <v>2022</v>
      </c>
      <c r="J13" s="118">
        <v>2023</v>
      </c>
      <c r="K13" s="160" t="s">
        <v>7</v>
      </c>
      <c r="L13" s="227" t="s">
        <v>175</v>
      </c>
      <c r="M13" s="118">
        <v>2021</v>
      </c>
      <c r="N13" s="118">
        <v>2022</v>
      </c>
      <c r="O13" s="118">
        <v>2023</v>
      </c>
      <c r="P13" s="160" t="s">
        <v>7</v>
      </c>
    </row>
    <row r="14" spans="1:16" ht="20.100000000000001" customHeight="1" x14ac:dyDescent="0.2">
      <c r="A14" s="19" t="s">
        <v>15</v>
      </c>
      <c r="B14" s="20">
        <v>3</v>
      </c>
      <c r="C14" s="5">
        <v>1</v>
      </c>
      <c r="D14" s="5">
        <v>29</v>
      </c>
      <c r="E14" s="65">
        <v>25</v>
      </c>
      <c r="F14" s="160">
        <f>SUM(B14:C14:D14:E14)</f>
        <v>58</v>
      </c>
      <c r="G14" s="21">
        <v>52</v>
      </c>
      <c r="H14" s="20">
        <v>4</v>
      </c>
      <c r="I14" s="5">
        <v>15</v>
      </c>
      <c r="J14" s="5">
        <v>1</v>
      </c>
      <c r="K14" s="160">
        <f>SUM(G14:H14:J14)</f>
        <v>72</v>
      </c>
      <c r="L14" s="20">
        <v>54</v>
      </c>
      <c r="M14" s="5">
        <v>18</v>
      </c>
      <c r="N14" s="5">
        <v>12</v>
      </c>
      <c r="O14" s="67">
        <v>0</v>
      </c>
      <c r="P14" s="5">
        <f>SUM(L14:O14)</f>
        <v>84</v>
      </c>
    </row>
    <row r="15" spans="1:16" ht="20.100000000000001" customHeight="1" x14ac:dyDescent="0.2">
      <c r="A15" s="152" t="s">
        <v>16</v>
      </c>
      <c r="B15" s="23">
        <v>0</v>
      </c>
      <c r="C15" s="5">
        <v>0</v>
      </c>
      <c r="D15" s="5">
        <v>0</v>
      </c>
      <c r="E15" s="66">
        <v>4</v>
      </c>
      <c r="F15" s="170">
        <f>SUM(B15:C15:D15:E15)</f>
        <v>4</v>
      </c>
      <c r="G15" s="24">
        <v>1</v>
      </c>
      <c r="H15" s="23">
        <v>1</v>
      </c>
      <c r="I15" s="5">
        <v>0</v>
      </c>
      <c r="J15" s="5">
        <v>0</v>
      </c>
      <c r="K15" s="170">
        <f>SUM(G15:H15:J15)</f>
        <v>2</v>
      </c>
      <c r="L15" s="23">
        <v>0</v>
      </c>
      <c r="M15" s="5">
        <v>8</v>
      </c>
      <c r="N15" s="5">
        <v>1</v>
      </c>
      <c r="O15" s="68">
        <v>0</v>
      </c>
      <c r="P15" s="5">
        <f>SUM(L15:O15)</f>
        <v>9</v>
      </c>
    </row>
    <row r="16" spans="1:16" ht="20.100000000000001" customHeight="1" x14ac:dyDescent="0.2">
      <c r="A16" s="152" t="s">
        <v>17</v>
      </c>
      <c r="B16" s="23">
        <v>76</v>
      </c>
      <c r="C16" s="5">
        <v>217</v>
      </c>
      <c r="D16" s="5">
        <v>405</v>
      </c>
      <c r="E16" s="66">
        <v>244</v>
      </c>
      <c r="F16" s="160">
        <f>SUM(B16:C16:D16:E16)</f>
        <v>942</v>
      </c>
      <c r="G16" s="24">
        <v>173</v>
      </c>
      <c r="H16" s="23">
        <v>122</v>
      </c>
      <c r="I16" s="5">
        <v>83</v>
      </c>
      <c r="J16" s="5">
        <v>10</v>
      </c>
      <c r="K16" s="160">
        <f>SUM(G16:H16:J16)</f>
        <v>388</v>
      </c>
      <c r="L16" s="23">
        <v>428</v>
      </c>
      <c r="M16" s="5">
        <v>139</v>
      </c>
      <c r="N16" s="5">
        <v>52</v>
      </c>
      <c r="O16" s="68">
        <v>12</v>
      </c>
      <c r="P16" s="5">
        <f>SUM(L16:O16)</f>
        <v>631</v>
      </c>
    </row>
    <row r="17" spans="1:18" ht="20.100000000000001" customHeight="1" x14ac:dyDescent="0.2">
      <c r="A17" s="152" t="s">
        <v>7</v>
      </c>
      <c r="B17" s="23">
        <f>SUM(B14:B16)</f>
        <v>79</v>
      </c>
      <c r="C17" s="23">
        <f>SUM(C14:C16)</f>
        <v>218</v>
      </c>
      <c r="D17" s="23">
        <f>SUM(D14:D16)</f>
        <v>434</v>
      </c>
      <c r="E17" s="23">
        <f>SUM(E14:E16)</f>
        <v>273</v>
      </c>
      <c r="F17" s="160">
        <f>SUM(B17:C17:D17:E17)</f>
        <v>1004</v>
      </c>
      <c r="G17" s="24">
        <f>SUM(G14:G16)</f>
        <v>226</v>
      </c>
      <c r="H17" s="24">
        <f>SUM(H14:H16)</f>
        <v>127</v>
      </c>
      <c r="I17" s="21">
        <f>SUM(I14:I16)</f>
        <v>98</v>
      </c>
      <c r="J17" s="21">
        <f>SUM(J14:J16)</f>
        <v>11</v>
      </c>
      <c r="K17" s="160">
        <f>SUM(G17:H17:J17)</f>
        <v>462</v>
      </c>
      <c r="L17" s="24">
        <f>SUM(L14:L16)</f>
        <v>482</v>
      </c>
      <c r="M17" s="21">
        <f>SUM(M14:M16)</f>
        <v>165</v>
      </c>
      <c r="N17" s="21">
        <f>SUM(N14:N16)</f>
        <v>65</v>
      </c>
      <c r="O17" s="24">
        <f>SUM(O14:O16)</f>
        <v>12</v>
      </c>
      <c r="P17" s="5">
        <f>SUM(L17:O17)</f>
        <v>724</v>
      </c>
    </row>
    <row r="18" spans="1:18" ht="31.5" customHeight="1" x14ac:dyDescent="0.25">
      <c r="A18" s="266" t="s">
        <v>172</v>
      </c>
      <c r="B18" s="267"/>
      <c r="C18" s="268"/>
      <c r="D18" s="268"/>
      <c r="E18" s="267"/>
      <c r="F18" s="267"/>
      <c r="G18" s="267"/>
      <c r="H18" s="267"/>
      <c r="I18" s="267"/>
      <c r="J18" s="267"/>
      <c r="K18" s="267"/>
      <c r="L18" s="267"/>
      <c r="M18" s="267"/>
      <c r="N18" s="267"/>
      <c r="O18" s="267"/>
      <c r="P18" s="268"/>
    </row>
    <row r="19" spans="1:18" ht="36.75" customHeight="1" x14ac:dyDescent="0.2">
      <c r="A19" s="2"/>
      <c r="B19" s="244" t="s">
        <v>19</v>
      </c>
      <c r="C19" s="245"/>
      <c r="D19" s="245"/>
      <c r="E19" s="245"/>
      <c r="F19" s="245"/>
      <c r="G19" s="246" t="s">
        <v>20</v>
      </c>
      <c r="H19" s="246"/>
      <c r="I19" s="246"/>
      <c r="J19" s="246"/>
      <c r="K19" s="246"/>
      <c r="L19" s="247" t="s">
        <v>21</v>
      </c>
      <c r="M19" s="247"/>
      <c r="N19" s="247"/>
      <c r="O19" s="247"/>
      <c r="P19" s="247"/>
    </row>
    <row r="20" spans="1:18" ht="18.95" customHeight="1" x14ac:dyDescent="0.2">
      <c r="A20" s="9" t="s">
        <v>3</v>
      </c>
      <c r="B20" s="227" t="s">
        <v>175</v>
      </c>
      <c r="C20" s="118">
        <v>2021</v>
      </c>
      <c r="D20" s="118">
        <v>2022</v>
      </c>
      <c r="E20" s="118">
        <v>2023</v>
      </c>
      <c r="F20" s="160" t="s">
        <v>7</v>
      </c>
      <c r="G20" s="227" t="s">
        <v>175</v>
      </c>
      <c r="H20" s="118">
        <v>2021</v>
      </c>
      <c r="I20" s="118">
        <v>2022</v>
      </c>
      <c r="J20" s="118">
        <v>2023</v>
      </c>
      <c r="K20" s="160" t="s">
        <v>7</v>
      </c>
      <c r="L20" s="227" t="s">
        <v>175</v>
      </c>
      <c r="M20" s="118">
        <v>2021</v>
      </c>
      <c r="N20" s="118">
        <v>2022</v>
      </c>
      <c r="O20" s="118">
        <v>2023</v>
      </c>
      <c r="P20" s="160" t="s">
        <v>7</v>
      </c>
    </row>
    <row r="21" spans="1:18" ht="20.100000000000001" customHeight="1" x14ac:dyDescent="0.2">
      <c r="A21" s="153" t="s">
        <v>15</v>
      </c>
      <c r="B21" s="160">
        <v>2</v>
      </c>
      <c r="C21" s="160">
        <v>2</v>
      </c>
      <c r="D21" s="160">
        <v>8</v>
      </c>
      <c r="E21" s="160">
        <v>33</v>
      </c>
      <c r="F21" s="160">
        <f>SUM(B21:E21)</f>
        <v>45</v>
      </c>
      <c r="G21" s="160">
        <v>45</v>
      </c>
      <c r="H21" s="160">
        <v>3</v>
      </c>
      <c r="I21" s="160">
        <v>35</v>
      </c>
      <c r="J21" s="160">
        <v>13</v>
      </c>
      <c r="K21" s="160">
        <f>SUM(G21:J21)</f>
        <v>96</v>
      </c>
      <c r="L21" s="160">
        <v>28</v>
      </c>
      <c r="M21" s="160">
        <v>12</v>
      </c>
      <c r="N21" s="160">
        <v>7</v>
      </c>
      <c r="O21" s="160">
        <v>1</v>
      </c>
      <c r="P21" s="160">
        <f>SUM(L21:O21)</f>
        <v>48</v>
      </c>
    </row>
    <row r="22" spans="1:18" ht="20.100000000000001" customHeight="1" x14ac:dyDescent="0.2">
      <c r="A22" s="153" t="s">
        <v>16</v>
      </c>
      <c r="B22" s="160">
        <v>1</v>
      </c>
      <c r="C22" s="160">
        <v>0</v>
      </c>
      <c r="D22" s="160">
        <v>1</v>
      </c>
      <c r="E22" s="160">
        <v>3</v>
      </c>
      <c r="F22" s="160">
        <f>SUM(B22:E22)</f>
        <v>5</v>
      </c>
      <c r="G22" s="160">
        <v>0</v>
      </c>
      <c r="H22" s="160">
        <v>0</v>
      </c>
      <c r="I22" s="160">
        <v>1</v>
      </c>
      <c r="J22" s="160">
        <v>1</v>
      </c>
      <c r="K22" s="160">
        <f>SUM(G22:J22)</f>
        <v>2</v>
      </c>
      <c r="L22" s="160">
        <v>5</v>
      </c>
      <c r="M22" s="160">
        <v>3</v>
      </c>
      <c r="N22" s="160">
        <v>0</v>
      </c>
      <c r="O22" s="160">
        <v>2</v>
      </c>
      <c r="P22" s="160">
        <f>SUM(L22:O22)</f>
        <v>10</v>
      </c>
    </row>
    <row r="23" spans="1:18" ht="20.100000000000001" customHeight="1" x14ac:dyDescent="0.2">
      <c r="A23" s="153" t="s">
        <v>17</v>
      </c>
      <c r="B23" s="160">
        <v>70</v>
      </c>
      <c r="C23" s="160">
        <v>227</v>
      </c>
      <c r="D23" s="160">
        <v>418</v>
      </c>
      <c r="E23" s="160">
        <v>345</v>
      </c>
      <c r="F23" s="160">
        <f>SUM(B23:E23)</f>
        <v>1060</v>
      </c>
      <c r="G23" s="160">
        <v>142</v>
      </c>
      <c r="H23" s="160">
        <v>93</v>
      </c>
      <c r="I23" s="160">
        <v>46</v>
      </c>
      <c r="J23" s="160">
        <v>25</v>
      </c>
      <c r="K23" s="160">
        <f>SUM(G23:J23)</f>
        <v>306</v>
      </c>
      <c r="L23" s="160">
        <v>330</v>
      </c>
      <c r="M23" s="160">
        <v>124</v>
      </c>
      <c r="N23" s="160">
        <v>56</v>
      </c>
      <c r="O23" s="160">
        <v>24</v>
      </c>
      <c r="P23" s="160">
        <f>SUM(L23:O23)</f>
        <v>534</v>
      </c>
    </row>
    <row r="24" spans="1:18" ht="20.100000000000001" customHeight="1" x14ac:dyDescent="0.2">
      <c r="A24" s="15" t="s">
        <v>7</v>
      </c>
      <c r="B24" s="161">
        <f>SUM(B21:B23)</f>
        <v>73</v>
      </c>
      <c r="C24" s="161">
        <f>SUM(C21:C23)</f>
        <v>229</v>
      </c>
      <c r="D24" s="161">
        <f>SUM(D21:D23)</f>
        <v>427</v>
      </c>
      <c r="E24" s="161">
        <f>SUM(E21:E23)</f>
        <v>381</v>
      </c>
      <c r="F24" s="161">
        <f>SUM(B24:E24)</f>
        <v>1110</v>
      </c>
      <c r="G24" s="161">
        <f>SUM(G21:G23)</f>
        <v>187</v>
      </c>
      <c r="H24" s="161">
        <f>SUM(H21:H23)</f>
        <v>96</v>
      </c>
      <c r="I24" s="161">
        <f>SUM(I21:I23)</f>
        <v>82</v>
      </c>
      <c r="J24" s="161">
        <f>SUM(J21:J23)</f>
        <v>39</v>
      </c>
      <c r="K24" s="161">
        <f>SUM(G24:J24)</f>
        <v>404</v>
      </c>
      <c r="L24" s="161">
        <f>SUM(L21:L23)</f>
        <v>363</v>
      </c>
      <c r="M24" s="161">
        <f>SUM(M21:M23)</f>
        <v>139</v>
      </c>
      <c r="N24" s="161">
        <f>SUM(N21:N23)</f>
        <v>63</v>
      </c>
      <c r="O24" s="161">
        <f>SUM(O21:O23)</f>
        <v>27</v>
      </c>
      <c r="P24" s="161">
        <f>SUM(P21:P23)</f>
        <v>592</v>
      </c>
    </row>
    <row r="25" spans="1:18" ht="113.25" customHeight="1" thickBot="1" x14ac:dyDescent="0.25">
      <c r="A25" s="248" t="s">
        <v>29</v>
      </c>
      <c r="B25" s="249"/>
      <c r="C25" s="249"/>
      <c r="D25" s="249"/>
      <c r="E25" s="162"/>
      <c r="F25" s="250" t="s">
        <v>23</v>
      </c>
      <c r="G25" s="250"/>
      <c r="H25" s="26"/>
      <c r="I25" s="250" t="s">
        <v>173</v>
      </c>
      <c r="J25" s="251"/>
      <c r="K25" s="27" t="s">
        <v>15</v>
      </c>
      <c r="L25" s="28"/>
      <c r="M25" s="29" t="s">
        <v>16</v>
      </c>
      <c r="N25" s="29"/>
      <c r="O25" s="30"/>
      <c r="P25" s="31"/>
      <c r="Q25" s="32"/>
      <c r="R25" s="32"/>
    </row>
    <row r="26" spans="1:18" ht="42" customHeight="1" thickTop="1" thickBot="1" x14ac:dyDescent="0.25">
      <c r="A26" s="253" t="s">
        <v>24</v>
      </c>
      <c r="B26" s="254"/>
      <c r="C26" s="255"/>
      <c r="D26" s="33"/>
      <c r="E26" s="163" t="s">
        <v>25</v>
      </c>
      <c r="F26" s="35" t="s">
        <v>26</v>
      </c>
      <c r="G26" s="36" t="s">
        <v>27</v>
      </c>
      <c r="H26" s="37"/>
      <c r="I26" s="252"/>
      <c r="J26" s="252"/>
      <c r="K26" s="157"/>
      <c r="L26" s="38"/>
      <c r="M26" s="158"/>
      <c r="N26" s="262"/>
      <c r="O26" s="39"/>
      <c r="P26" s="40"/>
    </row>
    <row r="27" spans="1:18" ht="20.100000000000001" customHeight="1" thickTop="1" thickBot="1" x14ac:dyDescent="0.25">
      <c r="A27" s="256"/>
      <c r="B27" s="257"/>
      <c r="C27" s="258"/>
      <c r="D27" s="41"/>
      <c r="E27" s="42"/>
      <c r="F27" s="43"/>
      <c r="G27" s="43"/>
      <c r="H27" s="37"/>
      <c r="I27" s="252"/>
      <c r="J27" s="252"/>
      <c r="K27" s="125"/>
      <c r="L27" s="44"/>
      <c r="M27" s="135"/>
      <c r="N27" s="263"/>
      <c r="O27" s="39"/>
      <c r="P27" s="40"/>
    </row>
    <row r="28" spans="1:18" ht="20.100000000000001" customHeight="1" thickTop="1" thickBot="1" x14ac:dyDescent="0.25">
      <c r="A28" s="256"/>
      <c r="B28" s="257"/>
      <c r="C28" s="258"/>
      <c r="D28" s="41"/>
      <c r="E28" s="42"/>
      <c r="F28" s="46"/>
      <c r="G28" s="46"/>
      <c r="H28" s="37"/>
      <c r="I28" s="47"/>
      <c r="J28" s="47"/>
      <c r="K28" s="48"/>
      <c r="L28" s="48"/>
      <c r="M28" s="49"/>
      <c r="N28" s="37"/>
      <c r="O28" s="39"/>
      <c r="P28" s="40"/>
    </row>
    <row r="29" spans="1:18" ht="20.100000000000001" customHeight="1" thickTop="1" thickBot="1" x14ac:dyDescent="0.25">
      <c r="A29" s="256"/>
      <c r="B29" s="257"/>
      <c r="C29" s="258"/>
      <c r="D29" s="41"/>
      <c r="E29" s="42"/>
      <c r="F29" s="46"/>
      <c r="G29" s="46"/>
      <c r="H29" s="37"/>
      <c r="I29" s="264" t="s">
        <v>174</v>
      </c>
      <c r="J29" s="264"/>
      <c r="K29" s="37"/>
      <c r="L29" s="37"/>
      <c r="M29" s="37"/>
      <c r="N29" s="37"/>
      <c r="O29" s="39"/>
      <c r="P29" s="40"/>
    </row>
    <row r="30" spans="1:18" ht="20.100000000000001" customHeight="1" thickTop="1" thickBot="1" x14ac:dyDescent="0.25">
      <c r="A30" s="256"/>
      <c r="B30" s="257"/>
      <c r="C30" s="258"/>
      <c r="D30" s="41"/>
      <c r="E30" s="42"/>
      <c r="F30" s="46"/>
      <c r="G30" s="46"/>
      <c r="H30" s="37"/>
      <c r="I30" s="265"/>
      <c r="J30" s="265"/>
      <c r="K30" s="51" t="s">
        <v>15</v>
      </c>
      <c r="L30" s="52"/>
      <c r="M30" s="53" t="s">
        <v>16</v>
      </c>
      <c r="N30" s="54"/>
      <c r="O30" s="39"/>
      <c r="P30" s="40"/>
    </row>
    <row r="31" spans="1:18" ht="20.100000000000001" customHeight="1" thickTop="1" thickBot="1" x14ac:dyDescent="0.25">
      <c r="A31" s="256"/>
      <c r="B31" s="257"/>
      <c r="C31" s="258"/>
      <c r="D31" s="41"/>
      <c r="E31" s="42"/>
      <c r="F31" s="46"/>
      <c r="G31" s="46"/>
      <c r="H31" s="37"/>
      <c r="I31" s="265"/>
      <c r="J31" s="265"/>
      <c r="K31" s="159"/>
      <c r="L31" s="69"/>
      <c r="M31" s="159"/>
      <c r="N31" s="56"/>
      <c r="O31" s="39"/>
      <c r="P31" s="40"/>
    </row>
    <row r="32" spans="1:18" ht="20.100000000000001" customHeight="1" thickTop="1" thickBot="1" x14ac:dyDescent="0.25">
      <c r="A32" s="256"/>
      <c r="B32" s="257"/>
      <c r="C32" s="258"/>
      <c r="D32" s="41"/>
      <c r="E32" s="42"/>
      <c r="F32" s="46"/>
      <c r="G32" s="46"/>
      <c r="H32" s="37"/>
      <c r="I32" s="265"/>
      <c r="J32" s="265"/>
      <c r="K32" s="55"/>
      <c r="L32" s="56"/>
      <c r="M32" s="55"/>
      <c r="N32" s="56"/>
      <c r="O32" s="39"/>
      <c r="P32" s="40"/>
    </row>
    <row r="33" spans="1:16" ht="20.100000000000001" customHeight="1" thickTop="1" thickBot="1" x14ac:dyDescent="0.25">
      <c r="A33" s="256"/>
      <c r="B33" s="257"/>
      <c r="C33" s="258"/>
      <c r="D33" s="41"/>
      <c r="E33" s="42"/>
      <c r="F33" s="46"/>
      <c r="G33" s="46"/>
      <c r="H33" s="37"/>
      <c r="I33" s="265"/>
      <c r="J33" s="265"/>
      <c r="K33" s="37"/>
      <c r="L33" s="37"/>
      <c r="M33" s="37"/>
      <c r="N33" s="37"/>
      <c r="O33" s="39"/>
      <c r="P33" s="40"/>
    </row>
    <row r="34" spans="1:16" ht="20.100000000000001" customHeight="1" thickTop="1" thickBot="1" x14ac:dyDescent="0.25">
      <c r="A34" s="256"/>
      <c r="B34" s="257"/>
      <c r="C34" s="258"/>
      <c r="D34" s="41"/>
      <c r="E34" s="42"/>
      <c r="F34" s="46"/>
      <c r="G34" s="46"/>
      <c r="H34" s="37"/>
      <c r="I34" s="265"/>
      <c r="J34" s="265"/>
      <c r="K34" s="37"/>
      <c r="L34" s="37"/>
      <c r="M34" s="37"/>
      <c r="N34" s="37"/>
      <c r="O34" s="39"/>
      <c r="P34" s="40"/>
    </row>
    <row r="35" spans="1:16" ht="20.100000000000001" customHeight="1" thickTop="1" thickBot="1" x14ac:dyDescent="0.25">
      <c r="A35" s="256"/>
      <c r="B35" s="257"/>
      <c r="C35" s="258"/>
      <c r="D35" s="41"/>
      <c r="E35" s="57"/>
      <c r="F35" s="46"/>
      <c r="G35" s="46"/>
      <c r="H35" s="37"/>
      <c r="I35" s="265"/>
      <c r="J35" s="265"/>
      <c r="K35" s="37"/>
      <c r="L35" s="37"/>
      <c r="M35" s="37"/>
      <c r="N35" s="37"/>
      <c r="O35" s="39"/>
      <c r="P35" s="40"/>
    </row>
    <row r="36" spans="1:16" ht="20.100000000000001" customHeight="1" thickTop="1" thickBot="1" x14ac:dyDescent="0.25">
      <c r="A36" s="256"/>
      <c r="B36" s="257"/>
      <c r="C36" s="258"/>
      <c r="D36" s="41"/>
      <c r="E36" s="58"/>
      <c r="F36" s="46"/>
      <c r="G36" s="46"/>
      <c r="H36" s="37"/>
      <c r="I36" s="265"/>
      <c r="J36" s="265"/>
      <c r="K36" s="37"/>
      <c r="L36" s="37"/>
      <c r="M36" s="37"/>
      <c r="N36" s="37"/>
      <c r="O36" s="39"/>
      <c r="P36" s="40"/>
    </row>
    <row r="37" spans="1:16" ht="20.100000000000001" customHeight="1" thickTop="1" thickBot="1" x14ac:dyDescent="0.25">
      <c r="A37" s="259"/>
      <c r="B37" s="260"/>
      <c r="C37" s="261"/>
      <c r="D37" s="59" t="s">
        <v>7</v>
      </c>
      <c r="E37" s="60">
        <f>SUM(E27:E36)</f>
        <v>0</v>
      </c>
      <c r="F37" s="60">
        <f>SUM(F27:F36)</f>
        <v>0</v>
      </c>
      <c r="G37" s="60">
        <f>SUM(G27:G36)</f>
        <v>0</v>
      </c>
      <c r="H37" s="61"/>
      <c r="I37" s="62"/>
      <c r="J37" s="62"/>
      <c r="K37" s="62"/>
      <c r="L37" s="62"/>
      <c r="M37" s="62"/>
      <c r="N37" s="62"/>
      <c r="O37" s="63"/>
      <c r="P37" s="64"/>
    </row>
    <row r="38" spans="1:16" ht="10.5" thickTop="1" x14ac:dyDescent="0.2"/>
  </sheetData>
  <mergeCells count="21">
    <mergeCell ref="A25:D25"/>
    <mergeCell ref="F25:G25"/>
    <mergeCell ref="I25:J27"/>
    <mergeCell ref="A26:C37"/>
    <mergeCell ref="N26:N27"/>
    <mergeCell ref="I29:J36"/>
    <mergeCell ref="B19:F19"/>
    <mergeCell ref="G19:K19"/>
    <mergeCell ref="L19:P19"/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</mergeCells>
  <pageMargins left="0.31496062992125984" right="0.19685039370078741" top="0.31496062992125984" bottom="0.15748031496062992" header="0.31496062992125984" footer="0.31496062992125984"/>
  <pageSetup paperSize="9" scale="5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38"/>
  <sheetViews>
    <sheetView view="pageBreakPreview" zoomScale="120" zoomScaleNormal="100" zoomScaleSheetLayoutView="120" workbookViewId="0">
      <selection activeCell="L3" sqref="L3"/>
    </sheetView>
  </sheetViews>
  <sheetFormatPr defaultColWidth="9.140625" defaultRowHeight="9.75" x14ac:dyDescent="0.2"/>
  <cols>
    <col min="1" max="1" width="18.42578125" style="1" customWidth="1"/>
    <col min="2" max="2" width="10.710937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69" t="s">
        <v>82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</row>
    <row r="2" spans="1:16" ht="29.25" customHeight="1" x14ac:dyDescent="0.2">
      <c r="A2" s="269" t="s">
        <v>166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</row>
    <row r="3" spans="1:16" ht="22.5" customHeight="1" x14ac:dyDescent="0.2">
      <c r="A3" s="2"/>
      <c r="B3" s="270" t="s">
        <v>0</v>
      </c>
      <c r="C3" s="271"/>
      <c r="D3" s="3"/>
      <c r="E3" s="3"/>
      <c r="F3" s="3"/>
      <c r="G3" s="3"/>
      <c r="H3" s="4" t="s">
        <v>1</v>
      </c>
      <c r="I3" s="5">
        <v>58</v>
      </c>
      <c r="J3" s="6"/>
      <c r="K3" s="4" t="s">
        <v>2</v>
      </c>
      <c r="L3" s="5">
        <v>28</v>
      </c>
      <c r="M3" s="2"/>
      <c r="N3" s="2"/>
      <c r="O3" s="2"/>
      <c r="P3" s="2"/>
    </row>
    <row r="4" spans="1:16" ht="51" customHeight="1" x14ac:dyDescent="0.2">
      <c r="A4" s="2"/>
      <c r="B4" s="272" t="s">
        <v>167</v>
      </c>
      <c r="C4" s="272"/>
      <c r="D4" s="272"/>
      <c r="E4" s="272"/>
      <c r="F4" s="227" t="s">
        <v>168</v>
      </c>
      <c r="G4" s="273" t="s">
        <v>169</v>
      </c>
      <c r="H4" s="274"/>
      <c r="I4" s="274"/>
      <c r="J4" s="274"/>
      <c r="K4" s="272" t="s">
        <v>170</v>
      </c>
      <c r="L4" s="272"/>
      <c r="M4" s="272"/>
      <c r="N4" s="272"/>
    </row>
    <row r="5" spans="1:16" ht="44.25" customHeight="1" x14ac:dyDescent="0.2">
      <c r="A5" s="9" t="s">
        <v>3</v>
      </c>
      <c r="B5" s="10" t="s">
        <v>4</v>
      </c>
      <c r="C5" s="154" t="s">
        <v>5</v>
      </c>
      <c r="D5" s="154" t="s">
        <v>6</v>
      </c>
      <c r="E5" s="154" t="s">
        <v>7</v>
      </c>
      <c r="F5" s="154" t="s">
        <v>8</v>
      </c>
      <c r="G5" s="154" t="s">
        <v>9</v>
      </c>
      <c r="H5" s="153" t="s">
        <v>10</v>
      </c>
      <c r="I5" s="13" t="s">
        <v>11</v>
      </c>
      <c r="J5" s="153" t="s">
        <v>7</v>
      </c>
      <c r="K5" s="154" t="s">
        <v>12</v>
      </c>
      <c r="L5" s="154" t="s">
        <v>13</v>
      </c>
      <c r="M5" s="14" t="s">
        <v>14</v>
      </c>
      <c r="N5" s="14" t="s">
        <v>7</v>
      </c>
    </row>
    <row r="6" spans="1:16" ht="20.100000000000001" customHeight="1" x14ac:dyDescent="0.2">
      <c r="A6" s="153" t="s">
        <v>15</v>
      </c>
      <c r="B6" s="153">
        <v>285</v>
      </c>
      <c r="C6" s="153">
        <v>435</v>
      </c>
      <c r="D6" s="241">
        <v>374</v>
      </c>
      <c r="E6" s="153">
        <f>B6+C6+D6</f>
        <v>1094</v>
      </c>
      <c r="F6" s="153">
        <v>129</v>
      </c>
      <c r="G6" s="153">
        <v>121</v>
      </c>
      <c r="H6" s="153">
        <v>0</v>
      </c>
      <c r="I6" s="153">
        <v>4</v>
      </c>
      <c r="J6" s="153">
        <f>G6+H6+I6</f>
        <v>125</v>
      </c>
      <c r="K6" s="153">
        <v>364</v>
      </c>
      <c r="L6" s="153">
        <v>410</v>
      </c>
      <c r="M6" s="160">
        <v>324</v>
      </c>
      <c r="N6" s="160">
        <f>SUM(K6:M6)</f>
        <v>1098</v>
      </c>
      <c r="O6" s="2">
        <f>E6+F6-J6-N6</f>
        <v>0</v>
      </c>
      <c r="P6" s="1" t="s">
        <v>30</v>
      </c>
    </row>
    <row r="7" spans="1:16" ht="20.100000000000001" customHeight="1" x14ac:dyDescent="0.2">
      <c r="A7" s="153" t="s">
        <v>16</v>
      </c>
      <c r="B7" s="153">
        <v>51</v>
      </c>
      <c r="C7" s="153">
        <v>205</v>
      </c>
      <c r="D7" s="241">
        <v>157</v>
      </c>
      <c r="E7" s="153">
        <f>B7+C7+D7</f>
        <v>413</v>
      </c>
      <c r="F7" s="153">
        <v>28</v>
      </c>
      <c r="G7" s="153">
        <v>68</v>
      </c>
      <c r="H7" s="153">
        <v>0</v>
      </c>
      <c r="I7" s="153">
        <v>1</v>
      </c>
      <c r="J7" s="153">
        <f>G7+H7+I7</f>
        <v>69</v>
      </c>
      <c r="K7" s="153">
        <v>66</v>
      </c>
      <c r="L7" s="153">
        <v>205</v>
      </c>
      <c r="M7" s="160">
        <v>101</v>
      </c>
      <c r="N7" s="160">
        <f>SUM(K7:M7)</f>
        <v>372</v>
      </c>
      <c r="O7" s="2">
        <f>E7+F7-J7-N7</f>
        <v>0</v>
      </c>
    </row>
    <row r="8" spans="1:16" ht="20.100000000000001" customHeight="1" x14ac:dyDescent="0.2">
      <c r="A8" s="153" t="s">
        <v>17</v>
      </c>
      <c r="B8" s="153">
        <v>1353</v>
      </c>
      <c r="C8" s="153">
        <v>1619</v>
      </c>
      <c r="D8" s="241">
        <v>1157</v>
      </c>
      <c r="E8" s="153">
        <f>B8+C8+D8</f>
        <v>4129</v>
      </c>
      <c r="F8" s="153">
        <v>424</v>
      </c>
      <c r="G8" s="153">
        <v>418</v>
      </c>
      <c r="H8" s="153">
        <v>26</v>
      </c>
      <c r="I8" s="153">
        <v>8</v>
      </c>
      <c r="J8" s="153">
        <f>G8+H8+I8</f>
        <v>452</v>
      </c>
      <c r="K8" s="153">
        <v>1529</v>
      </c>
      <c r="L8" s="153">
        <v>1421</v>
      </c>
      <c r="M8" s="160">
        <v>1151</v>
      </c>
      <c r="N8" s="160">
        <f>SUM(K8:M8)</f>
        <v>4101</v>
      </c>
      <c r="O8" s="2">
        <f>E8+F8-J8-N8</f>
        <v>0</v>
      </c>
    </row>
    <row r="9" spans="1:16" ht="20.100000000000001" customHeight="1" x14ac:dyDescent="0.2">
      <c r="A9" s="15" t="s">
        <v>7</v>
      </c>
      <c r="B9" s="161">
        <f>SUM(B6:B8)</f>
        <v>1689</v>
      </c>
      <c r="C9" s="161">
        <f>SUM(C6:C8)</f>
        <v>2259</v>
      </c>
      <c r="D9" s="161">
        <f>SUM(D6:D8)</f>
        <v>1688</v>
      </c>
      <c r="E9" s="153">
        <f>B9+C9+D9</f>
        <v>5636</v>
      </c>
      <c r="F9" s="15">
        <f>SUM(F6:F8)</f>
        <v>581</v>
      </c>
      <c r="G9" s="15">
        <f>SUM(G6:G8)</f>
        <v>607</v>
      </c>
      <c r="H9" s="15">
        <f>SUM(H6:H8)</f>
        <v>26</v>
      </c>
      <c r="I9" s="15">
        <f>SUM(I6:I8)</f>
        <v>13</v>
      </c>
      <c r="J9" s="153">
        <f>G9+H9+I9</f>
        <v>646</v>
      </c>
      <c r="K9" s="15">
        <f>SUM(K6:K8)</f>
        <v>1959</v>
      </c>
      <c r="L9" s="15">
        <f>SUM(L6:L8)</f>
        <v>2036</v>
      </c>
      <c r="M9" s="161">
        <f>SUM(M6:M8)</f>
        <v>1576</v>
      </c>
      <c r="N9" s="160">
        <f>SUM(K9:M9)</f>
        <v>5571</v>
      </c>
      <c r="O9" s="2">
        <f>E9+F9-J9-N9</f>
        <v>0</v>
      </c>
    </row>
    <row r="10" spans="1:16" ht="20.25" customHeight="1" x14ac:dyDescent="0.2">
      <c r="A10" s="275" t="s">
        <v>18</v>
      </c>
      <c r="B10" s="275"/>
      <c r="C10" s="275"/>
      <c r="D10" s="275"/>
      <c r="E10" s="275"/>
      <c r="F10" s="275"/>
      <c r="G10" s="275"/>
      <c r="H10" s="275"/>
      <c r="I10" s="275"/>
      <c r="J10" s="275"/>
      <c r="K10" s="275"/>
      <c r="L10" s="275"/>
      <c r="M10" s="275"/>
      <c r="N10" s="275"/>
      <c r="O10" s="275"/>
      <c r="P10" s="275"/>
    </row>
    <row r="11" spans="1:16" ht="24.75" customHeight="1" x14ac:dyDescent="0.2">
      <c r="A11" s="276" t="s">
        <v>171</v>
      </c>
      <c r="B11" s="276"/>
      <c r="C11" s="276"/>
      <c r="D11" s="276"/>
      <c r="E11" s="276"/>
      <c r="F11" s="276"/>
      <c r="G11" s="276"/>
      <c r="H11" s="276"/>
      <c r="I11" s="276"/>
      <c r="J11" s="276"/>
      <c r="K11" s="276"/>
      <c r="L11" s="276"/>
      <c r="M11" s="276"/>
      <c r="N11" s="276"/>
      <c r="O11" s="276"/>
      <c r="P11" s="276"/>
    </row>
    <row r="12" spans="1:16" ht="24" customHeight="1" x14ac:dyDescent="0.2">
      <c r="A12" s="17"/>
      <c r="B12" s="272" t="s">
        <v>19</v>
      </c>
      <c r="C12" s="272"/>
      <c r="D12" s="272"/>
      <c r="E12" s="272"/>
      <c r="F12" s="272"/>
      <c r="G12" s="272" t="s">
        <v>20</v>
      </c>
      <c r="H12" s="272"/>
      <c r="I12" s="272"/>
      <c r="J12" s="272"/>
      <c r="K12" s="272"/>
      <c r="L12" s="272" t="s">
        <v>21</v>
      </c>
      <c r="M12" s="272"/>
      <c r="N12" s="272"/>
      <c r="O12" s="272"/>
      <c r="P12" s="272"/>
    </row>
    <row r="13" spans="1:16" ht="18.95" customHeight="1" x14ac:dyDescent="0.2">
      <c r="A13" s="18" t="s">
        <v>3</v>
      </c>
      <c r="B13" s="227" t="s">
        <v>175</v>
      </c>
      <c r="C13" s="118">
        <v>2021</v>
      </c>
      <c r="D13" s="118">
        <v>2022</v>
      </c>
      <c r="E13" s="118">
        <v>2023</v>
      </c>
      <c r="F13" s="160" t="s">
        <v>7</v>
      </c>
      <c r="G13" s="227" t="s">
        <v>175</v>
      </c>
      <c r="H13" s="118">
        <v>2021</v>
      </c>
      <c r="I13" s="118">
        <v>2022</v>
      </c>
      <c r="J13" s="118">
        <v>2023</v>
      </c>
      <c r="K13" s="160" t="s">
        <v>7</v>
      </c>
      <c r="L13" s="227" t="s">
        <v>175</v>
      </c>
      <c r="M13" s="118">
        <v>2021</v>
      </c>
      <c r="N13" s="118">
        <v>2022</v>
      </c>
      <c r="O13" s="118">
        <v>2023</v>
      </c>
      <c r="P13" s="160" t="s">
        <v>7</v>
      </c>
    </row>
    <row r="14" spans="1:16" ht="20.100000000000001" customHeight="1" x14ac:dyDescent="0.2">
      <c r="A14" s="19" t="s">
        <v>15</v>
      </c>
      <c r="B14" s="20">
        <v>20</v>
      </c>
      <c r="C14" s="5">
        <v>44</v>
      </c>
      <c r="D14" s="5">
        <v>70</v>
      </c>
      <c r="E14" s="65">
        <v>151</v>
      </c>
      <c r="F14" s="160">
        <f>SUM(B14:C14:D14:E14)</f>
        <v>285</v>
      </c>
      <c r="G14" s="21">
        <v>101</v>
      </c>
      <c r="H14" s="20">
        <v>117</v>
      </c>
      <c r="I14" s="5">
        <v>179</v>
      </c>
      <c r="J14" s="5">
        <v>38</v>
      </c>
      <c r="K14" s="160">
        <f>SUM(G14:H14:J14)</f>
        <v>435</v>
      </c>
      <c r="L14" s="20">
        <v>155</v>
      </c>
      <c r="M14" s="5">
        <v>127</v>
      </c>
      <c r="N14" s="5">
        <v>79</v>
      </c>
      <c r="O14" s="67">
        <v>13</v>
      </c>
      <c r="P14" s="5">
        <f>SUM(L14:O14)</f>
        <v>374</v>
      </c>
    </row>
    <row r="15" spans="1:16" ht="20.100000000000001" customHeight="1" x14ac:dyDescent="0.2">
      <c r="A15" s="152" t="s">
        <v>16</v>
      </c>
      <c r="B15" s="23">
        <v>11</v>
      </c>
      <c r="C15" s="5">
        <v>1</v>
      </c>
      <c r="D15" s="5">
        <v>4</v>
      </c>
      <c r="E15" s="66">
        <v>35</v>
      </c>
      <c r="F15" s="170">
        <f>SUM(B15:C15:D15:E15)</f>
        <v>51</v>
      </c>
      <c r="G15" s="24">
        <v>22</v>
      </c>
      <c r="H15" s="23">
        <v>61</v>
      </c>
      <c r="I15" s="5">
        <v>104</v>
      </c>
      <c r="J15" s="5">
        <v>18</v>
      </c>
      <c r="K15" s="170">
        <f>SUM(G15:H15:J15)</f>
        <v>205</v>
      </c>
      <c r="L15" s="23">
        <v>72</v>
      </c>
      <c r="M15" s="5">
        <v>48</v>
      </c>
      <c r="N15" s="5">
        <v>36</v>
      </c>
      <c r="O15" s="68">
        <v>1</v>
      </c>
      <c r="P15" s="5">
        <f>SUM(L15:O15)</f>
        <v>157</v>
      </c>
    </row>
    <row r="16" spans="1:16" ht="20.100000000000001" customHeight="1" x14ac:dyDescent="0.2">
      <c r="A16" s="152" t="s">
        <v>17</v>
      </c>
      <c r="B16" s="23">
        <v>74</v>
      </c>
      <c r="C16" s="5">
        <v>167</v>
      </c>
      <c r="D16" s="5">
        <v>462</v>
      </c>
      <c r="E16" s="66">
        <v>650</v>
      </c>
      <c r="F16" s="160">
        <f>SUM(B16:C16:D16:E16)</f>
        <v>1353</v>
      </c>
      <c r="G16" s="24">
        <v>311</v>
      </c>
      <c r="H16" s="23">
        <v>430</v>
      </c>
      <c r="I16" s="5">
        <v>734</v>
      </c>
      <c r="J16" s="5">
        <v>144</v>
      </c>
      <c r="K16" s="160">
        <f>SUM(G16:H16:J16)</f>
        <v>1619</v>
      </c>
      <c r="L16" s="23">
        <v>480</v>
      </c>
      <c r="M16" s="5">
        <v>367</v>
      </c>
      <c r="N16" s="5">
        <v>283</v>
      </c>
      <c r="O16" s="68">
        <v>27</v>
      </c>
      <c r="P16" s="5">
        <f>SUM(L16:O16)</f>
        <v>1157</v>
      </c>
    </row>
    <row r="17" spans="1:18" ht="20.100000000000001" customHeight="1" x14ac:dyDescent="0.2">
      <c r="A17" s="152" t="s">
        <v>7</v>
      </c>
      <c r="B17" s="23">
        <f>SUM(B14:B16)</f>
        <v>105</v>
      </c>
      <c r="C17" s="23">
        <f>SUM(C14:C16)</f>
        <v>212</v>
      </c>
      <c r="D17" s="23">
        <f>SUM(D14:D16)</f>
        <v>536</v>
      </c>
      <c r="E17" s="23">
        <f>SUM(E14:E16)</f>
        <v>836</v>
      </c>
      <c r="F17" s="160">
        <f>SUM(B17:C17:D17:E17)</f>
        <v>1689</v>
      </c>
      <c r="G17" s="24">
        <f>SUM(G14:G16)</f>
        <v>434</v>
      </c>
      <c r="H17" s="24">
        <f>SUM(H14:H16)</f>
        <v>608</v>
      </c>
      <c r="I17" s="21">
        <f>SUM(I14:I16)</f>
        <v>1017</v>
      </c>
      <c r="J17" s="21">
        <f>SUM(J14:J16)</f>
        <v>200</v>
      </c>
      <c r="K17" s="160">
        <f>SUM(G17:H17:J17)</f>
        <v>2259</v>
      </c>
      <c r="L17" s="24">
        <f>SUM(L14:L16)</f>
        <v>707</v>
      </c>
      <c r="M17" s="21">
        <f>SUM(M14:M16)</f>
        <v>542</v>
      </c>
      <c r="N17" s="21">
        <f>SUM(N14:N16)</f>
        <v>398</v>
      </c>
      <c r="O17" s="24">
        <f>SUM(O14:O16)</f>
        <v>41</v>
      </c>
      <c r="P17" s="5">
        <f>SUM(L17:O17)</f>
        <v>1688</v>
      </c>
    </row>
    <row r="18" spans="1:18" ht="31.5" customHeight="1" x14ac:dyDescent="0.25">
      <c r="A18" s="266" t="s">
        <v>172</v>
      </c>
      <c r="B18" s="267"/>
      <c r="C18" s="268"/>
      <c r="D18" s="268"/>
      <c r="E18" s="267"/>
      <c r="F18" s="267"/>
      <c r="G18" s="267"/>
      <c r="H18" s="267"/>
      <c r="I18" s="267"/>
      <c r="J18" s="267"/>
      <c r="K18" s="267"/>
      <c r="L18" s="267"/>
      <c r="M18" s="267"/>
      <c r="N18" s="267"/>
      <c r="O18" s="267"/>
      <c r="P18" s="268"/>
    </row>
    <row r="19" spans="1:18" ht="36.75" customHeight="1" x14ac:dyDescent="0.2">
      <c r="A19" s="2"/>
      <c r="B19" s="244" t="s">
        <v>19</v>
      </c>
      <c r="C19" s="245"/>
      <c r="D19" s="245"/>
      <c r="E19" s="245"/>
      <c r="F19" s="245"/>
      <c r="G19" s="246" t="s">
        <v>20</v>
      </c>
      <c r="H19" s="246"/>
      <c r="I19" s="246"/>
      <c r="J19" s="246"/>
      <c r="K19" s="246"/>
      <c r="L19" s="247" t="s">
        <v>21</v>
      </c>
      <c r="M19" s="247"/>
      <c r="N19" s="247"/>
      <c r="O19" s="247"/>
      <c r="P19" s="247"/>
    </row>
    <row r="20" spans="1:18" ht="18.95" customHeight="1" x14ac:dyDescent="0.2">
      <c r="A20" s="9" t="s">
        <v>3</v>
      </c>
      <c r="B20" s="227" t="s">
        <v>175</v>
      </c>
      <c r="C20" s="118">
        <v>2021</v>
      </c>
      <c r="D20" s="118">
        <v>2022</v>
      </c>
      <c r="E20" s="118">
        <v>2023</v>
      </c>
      <c r="F20" s="160" t="s">
        <v>7</v>
      </c>
      <c r="G20" s="227" t="s">
        <v>175</v>
      </c>
      <c r="H20" s="118">
        <v>2021</v>
      </c>
      <c r="I20" s="118">
        <v>2022</v>
      </c>
      <c r="J20" s="118">
        <v>2023</v>
      </c>
      <c r="K20" s="160" t="s">
        <v>7</v>
      </c>
      <c r="L20" s="227" t="s">
        <v>175</v>
      </c>
      <c r="M20" s="118">
        <v>2021</v>
      </c>
      <c r="N20" s="118">
        <v>2022</v>
      </c>
      <c r="O20" s="118">
        <v>2023</v>
      </c>
      <c r="P20" s="160" t="s">
        <v>7</v>
      </c>
    </row>
    <row r="21" spans="1:18" ht="20.100000000000001" customHeight="1" x14ac:dyDescent="0.2">
      <c r="A21" s="153" t="s">
        <v>15</v>
      </c>
      <c r="B21" s="160">
        <v>19</v>
      </c>
      <c r="C21" s="160">
        <v>44</v>
      </c>
      <c r="D21" s="160">
        <v>74</v>
      </c>
      <c r="E21" s="160">
        <v>227</v>
      </c>
      <c r="F21" s="160">
        <f>SUM(B21:E21)</f>
        <v>364</v>
      </c>
      <c r="G21" s="160">
        <v>91</v>
      </c>
      <c r="H21" s="160">
        <v>98</v>
      </c>
      <c r="I21" s="160">
        <v>158</v>
      </c>
      <c r="J21" s="160">
        <v>63</v>
      </c>
      <c r="K21" s="160">
        <f>SUM(G21:J21)</f>
        <v>410</v>
      </c>
      <c r="L21" s="160">
        <v>110</v>
      </c>
      <c r="M21" s="160">
        <v>109</v>
      </c>
      <c r="N21" s="160">
        <v>81</v>
      </c>
      <c r="O21" s="160">
        <v>24</v>
      </c>
      <c r="P21" s="160">
        <f>SUM(L21:O21)</f>
        <v>324</v>
      </c>
    </row>
    <row r="22" spans="1:18" ht="20.100000000000001" customHeight="1" x14ac:dyDescent="0.2">
      <c r="A22" s="153" t="s">
        <v>16</v>
      </c>
      <c r="B22" s="160">
        <v>12</v>
      </c>
      <c r="C22" s="160">
        <v>2</v>
      </c>
      <c r="D22" s="160">
        <v>4</v>
      </c>
      <c r="E22" s="160">
        <v>48</v>
      </c>
      <c r="F22" s="160">
        <f>SUM(B22:E22)</f>
        <v>66</v>
      </c>
      <c r="G22" s="160">
        <v>20</v>
      </c>
      <c r="H22" s="160">
        <v>62</v>
      </c>
      <c r="I22" s="160">
        <v>98</v>
      </c>
      <c r="J22" s="160">
        <v>25</v>
      </c>
      <c r="K22" s="160">
        <f>SUM(G22:J22)</f>
        <v>205</v>
      </c>
      <c r="L22" s="160">
        <v>42</v>
      </c>
      <c r="M22" s="160">
        <v>27</v>
      </c>
      <c r="N22" s="160">
        <v>29</v>
      </c>
      <c r="O22" s="160">
        <v>3</v>
      </c>
      <c r="P22" s="189">
        <f>SUM(L22:O22)</f>
        <v>101</v>
      </c>
    </row>
    <row r="23" spans="1:18" ht="20.100000000000001" customHeight="1" x14ac:dyDescent="0.2">
      <c r="A23" s="153" t="s">
        <v>17</v>
      </c>
      <c r="B23" s="160">
        <v>51</v>
      </c>
      <c r="C23" s="160">
        <v>142</v>
      </c>
      <c r="D23" s="160">
        <v>416</v>
      </c>
      <c r="E23" s="160">
        <v>920</v>
      </c>
      <c r="F23" s="160">
        <f>SUM(B23:E23)</f>
        <v>1529</v>
      </c>
      <c r="G23" s="160">
        <v>262</v>
      </c>
      <c r="H23" s="160">
        <v>338</v>
      </c>
      <c r="I23" s="160">
        <v>601</v>
      </c>
      <c r="J23" s="160">
        <v>220</v>
      </c>
      <c r="K23" s="160">
        <f>SUM(G23:J23)</f>
        <v>1421</v>
      </c>
      <c r="L23" s="160">
        <v>399</v>
      </c>
      <c r="M23" s="160">
        <v>387</v>
      </c>
      <c r="N23" s="160">
        <v>323</v>
      </c>
      <c r="O23" s="160">
        <v>42</v>
      </c>
      <c r="P23" s="160">
        <f>SUM(L23:O23)</f>
        <v>1151</v>
      </c>
    </row>
    <row r="24" spans="1:18" ht="20.100000000000001" customHeight="1" x14ac:dyDescent="0.2">
      <c r="A24" s="15" t="s">
        <v>7</v>
      </c>
      <c r="B24" s="161">
        <f>SUM(B21:B23)</f>
        <v>82</v>
      </c>
      <c r="C24" s="161">
        <f>SUM(C21:C23)</f>
        <v>188</v>
      </c>
      <c r="D24" s="161">
        <f>SUM(D21:D23)</f>
        <v>494</v>
      </c>
      <c r="E24" s="161">
        <f>SUM(E21:E23)</f>
        <v>1195</v>
      </c>
      <c r="F24" s="161">
        <f>SUM(B24:E24)</f>
        <v>1959</v>
      </c>
      <c r="G24" s="161">
        <f>SUM(G21:G23)</f>
        <v>373</v>
      </c>
      <c r="H24" s="161">
        <f>SUM(H21:H23)</f>
        <v>498</v>
      </c>
      <c r="I24" s="161">
        <f>SUM(I21:I23)</f>
        <v>857</v>
      </c>
      <c r="J24" s="161">
        <f>SUM(J21:J23)</f>
        <v>308</v>
      </c>
      <c r="K24" s="161">
        <f>SUM(G24:J24)</f>
        <v>2036</v>
      </c>
      <c r="L24" s="161">
        <f>SUM(L21:L23)</f>
        <v>551</v>
      </c>
      <c r="M24" s="161">
        <f>SUM(M21:M23)</f>
        <v>523</v>
      </c>
      <c r="N24" s="161">
        <f>SUM(N21:N23)</f>
        <v>433</v>
      </c>
      <c r="O24" s="161">
        <f>SUM(O21:O23)</f>
        <v>69</v>
      </c>
      <c r="P24" s="161">
        <f>SUM(P21:P23)</f>
        <v>1576</v>
      </c>
    </row>
    <row r="25" spans="1:18" ht="113.25" customHeight="1" thickBot="1" x14ac:dyDescent="0.25">
      <c r="A25" s="248" t="s">
        <v>29</v>
      </c>
      <c r="B25" s="249"/>
      <c r="C25" s="249"/>
      <c r="D25" s="249"/>
      <c r="E25" s="162"/>
      <c r="F25" s="250" t="s">
        <v>23</v>
      </c>
      <c r="G25" s="250"/>
      <c r="H25" s="26"/>
      <c r="I25" s="250" t="s">
        <v>173</v>
      </c>
      <c r="J25" s="251"/>
      <c r="K25" s="27" t="s">
        <v>15</v>
      </c>
      <c r="L25" s="28"/>
      <c r="M25" s="29" t="s">
        <v>16</v>
      </c>
      <c r="N25" s="29"/>
      <c r="O25" s="30"/>
      <c r="P25" s="31"/>
      <c r="Q25" s="32"/>
      <c r="R25" s="32"/>
    </row>
    <row r="26" spans="1:18" ht="42" customHeight="1" thickTop="1" thickBot="1" x14ac:dyDescent="0.25">
      <c r="A26" s="253" t="s">
        <v>24</v>
      </c>
      <c r="B26" s="254"/>
      <c r="C26" s="255"/>
      <c r="D26" s="33"/>
      <c r="E26" s="163" t="s">
        <v>25</v>
      </c>
      <c r="F26" s="35" t="s">
        <v>26</v>
      </c>
      <c r="G26" s="36" t="s">
        <v>27</v>
      </c>
      <c r="H26" s="37"/>
      <c r="I26" s="252"/>
      <c r="J26" s="252"/>
      <c r="K26" s="157">
        <v>14</v>
      </c>
      <c r="L26" s="38"/>
      <c r="M26" s="158">
        <v>3</v>
      </c>
      <c r="N26" s="262"/>
      <c r="O26" s="39"/>
      <c r="P26" s="40"/>
    </row>
    <row r="27" spans="1:18" ht="20.100000000000001" customHeight="1" thickTop="1" thickBot="1" x14ac:dyDescent="0.25">
      <c r="A27" s="256"/>
      <c r="B27" s="257"/>
      <c r="C27" s="258"/>
      <c r="D27" s="41" t="s">
        <v>116</v>
      </c>
      <c r="E27" s="42">
        <v>25</v>
      </c>
      <c r="F27" s="43">
        <v>5</v>
      </c>
      <c r="G27" s="43">
        <v>4</v>
      </c>
      <c r="H27" s="37"/>
      <c r="I27" s="252"/>
      <c r="J27" s="252"/>
      <c r="K27" s="125"/>
      <c r="L27" s="44"/>
      <c r="M27" s="135"/>
      <c r="N27" s="263"/>
      <c r="O27" s="39"/>
      <c r="P27" s="40"/>
    </row>
    <row r="28" spans="1:18" ht="20.100000000000001" customHeight="1" thickTop="1" thickBot="1" x14ac:dyDescent="0.25">
      <c r="A28" s="256"/>
      <c r="B28" s="257"/>
      <c r="C28" s="258"/>
      <c r="D28" s="41" t="s">
        <v>117</v>
      </c>
      <c r="E28" s="42">
        <v>18</v>
      </c>
      <c r="F28" s="46">
        <v>4</v>
      </c>
      <c r="G28" s="46">
        <v>4</v>
      </c>
      <c r="H28" s="37"/>
      <c r="I28" s="47"/>
      <c r="J28" s="47"/>
      <c r="K28" s="48"/>
      <c r="L28" s="48"/>
      <c r="M28" s="49"/>
      <c r="N28" s="37"/>
      <c r="O28" s="39"/>
      <c r="P28" s="40"/>
    </row>
    <row r="29" spans="1:18" ht="20.100000000000001" customHeight="1" thickTop="1" thickBot="1" x14ac:dyDescent="0.25">
      <c r="A29" s="256"/>
      <c r="B29" s="257"/>
      <c r="C29" s="258"/>
      <c r="D29" s="41" t="s">
        <v>119</v>
      </c>
      <c r="E29" s="42">
        <v>24</v>
      </c>
      <c r="F29" s="46">
        <v>7</v>
      </c>
      <c r="G29" s="46">
        <v>2</v>
      </c>
      <c r="H29" s="37"/>
      <c r="I29" s="264" t="s">
        <v>174</v>
      </c>
      <c r="J29" s="264"/>
      <c r="K29" s="37"/>
      <c r="L29" s="37"/>
      <c r="M29" s="37"/>
      <c r="N29" s="37"/>
      <c r="O29" s="39"/>
      <c r="P29" s="40"/>
    </row>
    <row r="30" spans="1:18" ht="20.100000000000001" customHeight="1" thickTop="1" thickBot="1" x14ac:dyDescent="0.25">
      <c r="A30" s="256"/>
      <c r="B30" s="257"/>
      <c r="C30" s="258"/>
      <c r="D30" s="41" t="s">
        <v>120</v>
      </c>
      <c r="E30" s="42">
        <v>29</v>
      </c>
      <c r="F30" s="46">
        <v>6</v>
      </c>
      <c r="G30" s="46">
        <v>3</v>
      </c>
      <c r="H30" s="37"/>
      <c r="I30" s="265"/>
      <c r="J30" s="265"/>
      <c r="K30" s="51" t="s">
        <v>15</v>
      </c>
      <c r="L30" s="52"/>
      <c r="M30" s="53" t="s">
        <v>16</v>
      </c>
      <c r="N30" s="54"/>
      <c r="O30" s="39"/>
      <c r="P30" s="40"/>
    </row>
    <row r="31" spans="1:18" ht="20.100000000000001" customHeight="1" thickTop="1" thickBot="1" x14ac:dyDescent="0.25">
      <c r="A31" s="256"/>
      <c r="B31" s="257"/>
      <c r="C31" s="258"/>
      <c r="D31" s="41" t="s">
        <v>121</v>
      </c>
      <c r="E31" s="42">
        <v>24</v>
      </c>
      <c r="F31" s="46">
        <v>6</v>
      </c>
      <c r="G31" s="46">
        <v>4</v>
      </c>
      <c r="H31" s="37"/>
      <c r="I31" s="265"/>
      <c r="J31" s="265"/>
      <c r="K31" s="159">
        <v>21</v>
      </c>
      <c r="L31" s="69"/>
      <c r="M31" s="159"/>
      <c r="N31" s="56"/>
      <c r="O31" s="39"/>
      <c r="P31" s="40"/>
    </row>
    <row r="32" spans="1:18" ht="20.100000000000001" customHeight="1" thickTop="1" thickBot="1" x14ac:dyDescent="0.25">
      <c r="A32" s="256"/>
      <c r="B32" s="257"/>
      <c r="C32" s="258"/>
      <c r="D32" s="41" t="s">
        <v>122</v>
      </c>
      <c r="E32" s="42">
        <v>29</v>
      </c>
      <c r="F32" s="46">
        <v>10</v>
      </c>
      <c r="G32" s="46">
        <v>3</v>
      </c>
      <c r="H32" s="37"/>
      <c r="I32" s="265"/>
      <c r="J32" s="265"/>
      <c r="K32" s="55"/>
      <c r="L32" s="56"/>
      <c r="M32" s="55"/>
      <c r="N32" s="56"/>
      <c r="O32" s="39"/>
      <c r="P32" s="40"/>
    </row>
    <row r="33" spans="1:16" ht="20.100000000000001" customHeight="1" thickTop="1" thickBot="1" x14ac:dyDescent="0.25">
      <c r="A33" s="256"/>
      <c r="B33" s="257"/>
      <c r="C33" s="258"/>
      <c r="D33" s="41" t="s">
        <v>123</v>
      </c>
      <c r="E33" s="42">
        <v>24</v>
      </c>
      <c r="F33" s="46">
        <v>6</v>
      </c>
      <c r="G33" s="46">
        <v>3</v>
      </c>
      <c r="H33" s="37"/>
      <c r="I33" s="265"/>
      <c r="J33" s="265"/>
      <c r="K33" s="37"/>
      <c r="L33" s="37"/>
      <c r="M33" s="37"/>
      <c r="N33" s="37"/>
      <c r="O33" s="39"/>
      <c r="P33" s="40"/>
    </row>
    <row r="34" spans="1:16" ht="20.100000000000001" customHeight="1" thickTop="1" thickBot="1" x14ac:dyDescent="0.25">
      <c r="A34" s="256"/>
      <c r="B34" s="257"/>
      <c r="C34" s="258"/>
      <c r="D34" s="41" t="s">
        <v>124</v>
      </c>
      <c r="E34" s="42">
        <v>21</v>
      </c>
      <c r="F34" s="46">
        <v>4</v>
      </c>
      <c r="G34" s="46">
        <v>3</v>
      </c>
      <c r="H34" s="37"/>
      <c r="I34" s="265"/>
      <c r="J34" s="265"/>
      <c r="K34" s="37"/>
      <c r="L34" s="37"/>
      <c r="M34" s="37"/>
      <c r="N34" s="37"/>
      <c r="O34" s="39"/>
      <c r="P34" s="40"/>
    </row>
    <row r="35" spans="1:16" ht="20.100000000000001" customHeight="1" thickTop="1" thickBot="1" x14ac:dyDescent="0.25">
      <c r="A35" s="256"/>
      <c r="B35" s="257"/>
      <c r="C35" s="258"/>
      <c r="D35" s="41"/>
      <c r="E35" s="57"/>
      <c r="F35" s="46"/>
      <c r="G35" s="46"/>
      <c r="H35" s="37"/>
      <c r="I35" s="265"/>
      <c r="J35" s="265"/>
      <c r="K35" s="37"/>
      <c r="L35" s="37"/>
      <c r="M35" s="37"/>
      <c r="N35" s="37"/>
      <c r="O35" s="39"/>
      <c r="P35" s="40"/>
    </row>
    <row r="36" spans="1:16" ht="20.100000000000001" customHeight="1" thickTop="1" thickBot="1" x14ac:dyDescent="0.25">
      <c r="A36" s="256"/>
      <c r="B36" s="257"/>
      <c r="C36" s="258"/>
      <c r="D36" s="41"/>
      <c r="E36" s="58"/>
      <c r="F36" s="46"/>
      <c r="G36" s="46"/>
      <c r="H36" s="37"/>
      <c r="I36" s="265"/>
      <c r="J36" s="265"/>
      <c r="K36" s="37"/>
      <c r="L36" s="37"/>
      <c r="M36" s="37"/>
      <c r="N36" s="37"/>
      <c r="O36" s="39"/>
      <c r="P36" s="40"/>
    </row>
    <row r="37" spans="1:16" ht="20.100000000000001" customHeight="1" thickTop="1" thickBot="1" x14ac:dyDescent="0.25">
      <c r="A37" s="259"/>
      <c r="B37" s="260"/>
      <c r="C37" s="261"/>
      <c r="D37" s="59" t="s">
        <v>7</v>
      </c>
      <c r="E37" s="60">
        <f>SUM(E27:E36)</f>
        <v>194</v>
      </c>
      <c r="F37" s="60">
        <f>SUM(F27:F36)</f>
        <v>48</v>
      </c>
      <c r="G37" s="60">
        <f>SUM(G27:G36)</f>
        <v>26</v>
      </c>
      <c r="H37" s="61"/>
      <c r="I37" s="62"/>
      <c r="J37" s="62"/>
      <c r="K37" s="62"/>
      <c r="L37" s="62"/>
      <c r="M37" s="62"/>
      <c r="N37" s="62"/>
      <c r="O37" s="63"/>
      <c r="P37" s="64"/>
    </row>
    <row r="38" spans="1:16" ht="10.5" thickTop="1" x14ac:dyDescent="0.2"/>
  </sheetData>
  <mergeCells count="21">
    <mergeCell ref="B19:F19"/>
    <mergeCell ref="G19:K19"/>
    <mergeCell ref="L19:P19"/>
    <mergeCell ref="A25:D25"/>
    <mergeCell ref="F25:G25"/>
    <mergeCell ref="I25:J27"/>
    <mergeCell ref="A26:C37"/>
    <mergeCell ref="N26:N27"/>
    <mergeCell ref="I29:J36"/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43</vt:i4>
      </vt:variant>
      <vt:variant>
        <vt:lpstr>Καθορισμένες περιοχές</vt:lpstr>
      </vt:variant>
      <vt:variant>
        <vt:i4>81</vt:i4>
      </vt:variant>
    </vt:vector>
  </HeadingPairs>
  <TitlesOfParts>
    <vt:vector size="124" baseType="lpstr">
      <vt:lpstr>Φύλλο1</vt:lpstr>
      <vt:lpstr>ΕΥΡΕΤΗΡΙΟ</vt:lpstr>
      <vt:lpstr>Δ. ΕΦ. ΑΘΗΝΩΝ</vt:lpstr>
      <vt:lpstr>Δ. ΕΦ. ΘΕΣΣΑΛΟΝΙΚΗΣ</vt:lpstr>
      <vt:lpstr>Δ. ΕΦ. ΚΟΜΟΤΗΝΗΣ</vt:lpstr>
      <vt:lpstr>Δ. ΕΦ. ΙΩΑΝΝΙΝΩΝ</vt:lpstr>
      <vt:lpstr>Δ. ΕΦ. ΛΑΡΙΣΑΣ</vt:lpstr>
      <vt:lpstr>Δ. ΕΦ. ΠΑΤΡΩΝ</vt:lpstr>
      <vt:lpstr>Δ. ΕΦ.ΠΕΙΡΑΙΩΣ</vt:lpstr>
      <vt:lpstr>Δ. ΕΦ. ΤΡΙΠΟΛΗΣ</vt:lpstr>
      <vt:lpstr>Δ. ΕΦ.ΧΑΝΙΩΝ</vt:lpstr>
      <vt:lpstr>ΣΥΝΟΛΙΚΟΣ ΠΙΝΑΚΑΣ Δ.ΕΦΕΤΕΙΩΝ  </vt:lpstr>
      <vt:lpstr>Δ. ΠΡΩΤ.ΑΓΡΙΝΙΟΥ</vt:lpstr>
      <vt:lpstr>Δ. ΠΡΩΤ.ΑΘΗΝΩΝ</vt:lpstr>
      <vt:lpstr>Δ. ΠΡΩΤ.ΑΛΕΞΑΝΔΡΟΥΠΟΛΗΣ</vt:lpstr>
      <vt:lpstr>Δ. ΠΡΩΤ.ΒΕΡΟΙΑΣ</vt:lpstr>
      <vt:lpstr>Δ. ΠΡΩΤ.ΒΟΛΟΥ</vt:lpstr>
      <vt:lpstr>Δ. ΠΡΩΤ.ΗΡΑΚΛΕΙΟΥ</vt:lpstr>
      <vt:lpstr>Δ. ΠΡΩΤ.ΘΕΣΣΑΛΟΝΙΚΗΣ</vt:lpstr>
      <vt:lpstr>Δ. ΠΡΩΤ.ΙΩΑΝΝΙΝΩΝ</vt:lpstr>
      <vt:lpstr>Δ. ΠΡΩΤ.ΚΑΒΑΛΑΣ</vt:lpstr>
      <vt:lpstr>Δ. ΠΡΩΤ.ΚΑΛΑΜΑΤΑΣ</vt:lpstr>
      <vt:lpstr>Δ. ΠΡΩΤ.ΚΕΡΚΥΡΑΣ</vt:lpstr>
      <vt:lpstr>Δ. ΠΡΩΤ.ΚΟΖΑΝΗΣ</vt:lpstr>
      <vt:lpstr>Δ. ΠΡΩΤ.ΚΟΜΟΤΗΝΗΣ</vt:lpstr>
      <vt:lpstr>Δ. ΠΡΩΤ.ΚΟΡΙΝΘΟΥ</vt:lpstr>
      <vt:lpstr>Δ. ΠΡΩΤ.ΛΑΜΙΑΣ</vt:lpstr>
      <vt:lpstr>Δ. ΠΡΩΤ.ΛΑΡΙΣΑΣ</vt:lpstr>
      <vt:lpstr>Δ. ΠΡΩΤ.ΛΙΒΑΔΕΙΑΣ</vt:lpstr>
      <vt:lpstr>Δ. ΠΡΩΤ.ΜΕΣΟΛΟΓΓΙΟΥ</vt:lpstr>
      <vt:lpstr>Δ. ΠΡΩΤ.ΜΥΤΙΛΗΝΗΣ</vt:lpstr>
      <vt:lpstr>Δ. ΠΡΩΤ.ΝΑΥΠΛΙΟΥ</vt:lpstr>
      <vt:lpstr>Δ. ΠΡΩΤ.ΠΑΤΡΩΝ</vt:lpstr>
      <vt:lpstr>Δ. ΠΡΩΤ.ΠΕΙΡΑΙΩΣ</vt:lpstr>
      <vt:lpstr>Δ. ΠΡΩΤ.ΠΥΡΓΟΥ</vt:lpstr>
      <vt:lpstr>Δ. ΠΡΩΤ.ΡΟΔΟΥ</vt:lpstr>
      <vt:lpstr>Δ. ΠΡΩΤ.ΣΕΡΡΩΝ</vt:lpstr>
      <vt:lpstr>Δ. ΠΡΩΤ.ΣΥΡΟΥ</vt:lpstr>
      <vt:lpstr>Δ. ΠΡΩΤ.ΤΡΙΚΑΛΩΝ</vt:lpstr>
      <vt:lpstr>Δ. ΠΡΩΤ.ΤΡΙΠΟΛΗΣ</vt:lpstr>
      <vt:lpstr>Δ. ΠΡΩΤ.ΧΑΛΚΙΔΟΣ</vt:lpstr>
      <vt:lpstr>Δ. ΠΡΩΤ.ΧΑΝΙΩΝ</vt:lpstr>
      <vt:lpstr>ΣΥΝΟΛΙΚΟΣ ΠΙΝ. Δ.ΠΡΩΤΟΔΙΚΕΙΩΝ</vt:lpstr>
      <vt:lpstr>'Δ. ΕΦ. ΑΘΗΝΩΝ'!Print_Area</vt:lpstr>
      <vt:lpstr>'Δ. ΕΦ. ΘΕΣΣΑΛΟΝΙΚΗΣ'!Print_Area</vt:lpstr>
      <vt:lpstr>'Δ. ΕΦ. ΙΩΑΝΝΙΝΩΝ'!Print_Area</vt:lpstr>
      <vt:lpstr>'Δ. ΕΦ. ΚΟΜΟΤΗΝΗΣ'!Print_Area</vt:lpstr>
      <vt:lpstr>'Δ. ΕΦ. ΛΑΡΙΣΑΣ'!Print_Area</vt:lpstr>
      <vt:lpstr>'Δ. ΕΦ.ΠΕΙΡΑΙΩΣ'!Print_Area</vt:lpstr>
      <vt:lpstr>'Δ. ΕΦ.ΧΑΝΙΩΝ'!Print_Area</vt:lpstr>
      <vt:lpstr>'Δ. ΠΡΩΤ.ΑΓΡΙΝΙΟΥ'!Print_Area</vt:lpstr>
      <vt:lpstr>'Δ. ΠΡΩΤ.ΑΘΗΝΩΝ'!Print_Area</vt:lpstr>
      <vt:lpstr>'Δ. ΠΡΩΤ.ΑΛΕΞΑΝΔΡΟΥΠΟΛΗΣ'!Print_Area</vt:lpstr>
      <vt:lpstr>'Δ. ΠΡΩΤ.ΒΕΡΟΙΑΣ'!Print_Area</vt:lpstr>
      <vt:lpstr>'Δ. ΠΡΩΤ.ΒΟΛΟΥ'!Print_Area</vt:lpstr>
      <vt:lpstr>'Δ. ΠΡΩΤ.ΗΡΑΚΛΕΙΟΥ'!Print_Area</vt:lpstr>
      <vt:lpstr>'Δ. ΠΡΩΤ.ΘΕΣΣΑΛΟΝΙΚΗΣ'!Print_Area</vt:lpstr>
      <vt:lpstr>'Δ. ΠΡΩΤ.ΙΩΑΝΝΙΝΩΝ'!Print_Area</vt:lpstr>
      <vt:lpstr>'Δ. ΠΡΩΤ.ΚΑΒΑΛΑΣ'!Print_Area</vt:lpstr>
      <vt:lpstr>'Δ. ΠΡΩΤ.ΚΑΛΑΜΑΤΑΣ'!Print_Area</vt:lpstr>
      <vt:lpstr>'Δ. ΠΡΩΤ.ΚΕΡΚΥΡΑΣ'!Print_Area</vt:lpstr>
      <vt:lpstr>'Δ. ΠΡΩΤ.ΚΟΖΑΝΗΣ'!Print_Area</vt:lpstr>
      <vt:lpstr>'Δ. ΠΡΩΤ.ΚΟΜΟΤΗΝΗΣ'!Print_Area</vt:lpstr>
      <vt:lpstr>'Δ. ΠΡΩΤ.ΚΟΡΙΝΘΟΥ'!Print_Area</vt:lpstr>
      <vt:lpstr>'Δ. ΠΡΩΤ.ΛΑΜΙΑΣ'!Print_Area</vt:lpstr>
      <vt:lpstr>'Δ. ΠΡΩΤ.ΛΑΡΙΣΑΣ'!Print_Area</vt:lpstr>
      <vt:lpstr>'Δ. ΠΡΩΤ.ΛΙΒΑΔΕΙΑΣ'!Print_Area</vt:lpstr>
      <vt:lpstr>'Δ. ΠΡΩΤ.ΜΕΣΟΛΟΓΓΙΟΥ'!Print_Area</vt:lpstr>
      <vt:lpstr>'Δ. ΠΡΩΤ.ΜΥΤΙΛΗΝΗΣ'!Print_Area</vt:lpstr>
      <vt:lpstr>'Δ. ΠΡΩΤ.ΝΑΥΠΛΙΟΥ'!Print_Area</vt:lpstr>
      <vt:lpstr>'Δ. ΠΡΩΤ.ΠΑΤΡΩΝ'!Print_Area</vt:lpstr>
      <vt:lpstr>'Δ. ΠΡΩΤ.ΠΕΙΡΑΙΩΣ'!Print_Area</vt:lpstr>
      <vt:lpstr>'Δ. ΠΡΩΤ.ΠΥΡΓΟΥ'!Print_Area</vt:lpstr>
      <vt:lpstr>'Δ. ΠΡΩΤ.ΡΟΔΟΥ'!Print_Area</vt:lpstr>
      <vt:lpstr>'Δ. ΠΡΩΤ.ΣΕΡΡΩΝ'!Print_Area</vt:lpstr>
      <vt:lpstr>'Δ. ΠΡΩΤ.ΣΥΡΟΥ'!Print_Area</vt:lpstr>
      <vt:lpstr>'Δ. ΠΡΩΤ.ΤΡΙΚΑΛΩΝ'!Print_Area</vt:lpstr>
      <vt:lpstr>'Δ. ΠΡΩΤ.ΤΡΙΠΟΛΗΣ'!Print_Area</vt:lpstr>
      <vt:lpstr>'Δ. ΠΡΩΤ.ΧΑΛΚΙΔΟΣ'!Print_Area</vt:lpstr>
      <vt:lpstr>'Δ. ΠΡΩΤ.ΧΑΝΙΩΝ'!Print_Area</vt:lpstr>
      <vt:lpstr>'ΣΥΝΟΛΙΚΟΣ ΠΙΝ. Δ.ΠΡΩΤΟΔΙΚΕΙΩΝ'!Print_Area</vt:lpstr>
      <vt:lpstr>'ΣΥΝΟΛΙΚΟΣ ΠΙΝΑΚΑΣ Δ.ΕΦΕΤΕΙΩΝ  '!Print_Area</vt:lpstr>
      <vt:lpstr>Φύλλο1!Print_Area</vt:lpstr>
      <vt:lpstr>'Δ. ΕΦ. ΑΘΗΝΩΝ'!Print_Titles</vt:lpstr>
      <vt:lpstr>'Δ. ΕΦ. ΘΕΣΣΑΛΟΝΙΚΗΣ'!Print_Titles</vt:lpstr>
      <vt:lpstr>'Δ. ΕΦ. ΙΩΑΝΝΙΝΩΝ'!Print_Titles</vt:lpstr>
      <vt:lpstr>'Δ. ΕΦ. ΚΟΜΟΤΗΝΗΣ'!Print_Titles</vt:lpstr>
      <vt:lpstr>'Δ. ΕΦ. ΛΑΡΙΣΑΣ'!Print_Titles</vt:lpstr>
      <vt:lpstr>'Δ. ΕΦ. ΠΑΤΡΩΝ'!Print_Titles</vt:lpstr>
      <vt:lpstr>'Δ. ΕΦ. ΤΡΙΠΟΛΗΣ'!Print_Titles</vt:lpstr>
      <vt:lpstr>'Δ. ΕΦ.ΠΕΙΡΑΙΩΣ'!Print_Titles</vt:lpstr>
      <vt:lpstr>'Δ. ΕΦ.ΧΑΝΙΩΝ'!Print_Titles</vt:lpstr>
      <vt:lpstr>'Δ. ΠΡΩΤ.ΑΓΡΙΝΙΟΥ'!Print_Titles</vt:lpstr>
      <vt:lpstr>'Δ. ΠΡΩΤ.ΑΘΗΝΩΝ'!Print_Titles</vt:lpstr>
      <vt:lpstr>'Δ. ΠΡΩΤ.ΑΛΕΞΑΝΔΡΟΥΠΟΛΗΣ'!Print_Titles</vt:lpstr>
      <vt:lpstr>'Δ. ΠΡΩΤ.ΒΕΡΟΙΑΣ'!Print_Titles</vt:lpstr>
      <vt:lpstr>'Δ. ΠΡΩΤ.ΒΟΛΟΥ'!Print_Titles</vt:lpstr>
      <vt:lpstr>'Δ. ΠΡΩΤ.ΗΡΑΚΛΕΙΟΥ'!Print_Titles</vt:lpstr>
      <vt:lpstr>'Δ. ΠΡΩΤ.ΘΕΣΣΑΛΟΝΙΚΗΣ'!Print_Titles</vt:lpstr>
      <vt:lpstr>'Δ. ΠΡΩΤ.ΙΩΑΝΝΙΝΩΝ'!Print_Titles</vt:lpstr>
      <vt:lpstr>'Δ. ΠΡΩΤ.ΚΑΒΑΛΑΣ'!Print_Titles</vt:lpstr>
      <vt:lpstr>'Δ. ΠΡΩΤ.ΚΑΛΑΜΑΤΑΣ'!Print_Titles</vt:lpstr>
      <vt:lpstr>'Δ. ΠΡΩΤ.ΚΕΡΚΥΡΑΣ'!Print_Titles</vt:lpstr>
      <vt:lpstr>'Δ. ΠΡΩΤ.ΚΟΖΑΝΗΣ'!Print_Titles</vt:lpstr>
      <vt:lpstr>'Δ. ΠΡΩΤ.ΚΟΜΟΤΗΝΗΣ'!Print_Titles</vt:lpstr>
      <vt:lpstr>'Δ. ΠΡΩΤ.ΚΟΡΙΝΘΟΥ'!Print_Titles</vt:lpstr>
      <vt:lpstr>'Δ. ΠΡΩΤ.ΛΑΜΙΑΣ'!Print_Titles</vt:lpstr>
      <vt:lpstr>'Δ. ΠΡΩΤ.ΛΑΡΙΣΑΣ'!Print_Titles</vt:lpstr>
      <vt:lpstr>'Δ. ΠΡΩΤ.ΛΙΒΑΔΕΙΑΣ'!Print_Titles</vt:lpstr>
      <vt:lpstr>'Δ. ΠΡΩΤ.ΜΕΣΟΛΟΓΓΙΟΥ'!Print_Titles</vt:lpstr>
      <vt:lpstr>'Δ. ΠΡΩΤ.ΜΥΤΙΛΗΝΗΣ'!Print_Titles</vt:lpstr>
      <vt:lpstr>'Δ. ΠΡΩΤ.ΝΑΥΠΛΙΟΥ'!Print_Titles</vt:lpstr>
      <vt:lpstr>'Δ. ΠΡΩΤ.ΠΑΤΡΩΝ'!Print_Titles</vt:lpstr>
      <vt:lpstr>'Δ. ΠΡΩΤ.ΠΕΙΡΑΙΩΣ'!Print_Titles</vt:lpstr>
      <vt:lpstr>'Δ. ΠΡΩΤ.ΠΥΡΓΟΥ'!Print_Titles</vt:lpstr>
      <vt:lpstr>'Δ. ΠΡΩΤ.ΡΟΔΟΥ'!Print_Titles</vt:lpstr>
      <vt:lpstr>'Δ. ΠΡΩΤ.ΣΕΡΡΩΝ'!Print_Titles</vt:lpstr>
      <vt:lpstr>'Δ. ΠΡΩΤ.ΣΥΡΟΥ'!Print_Titles</vt:lpstr>
      <vt:lpstr>'Δ. ΠΡΩΤ.ΤΡΙΚΑΛΩΝ'!Print_Titles</vt:lpstr>
      <vt:lpstr>'Δ. ΠΡΩΤ.ΤΡΙΠΟΛΗΣ'!Print_Titles</vt:lpstr>
      <vt:lpstr>'Δ. ΠΡΩΤ.ΧΑΛΚΙΔΟΣ'!Print_Titles</vt:lpstr>
      <vt:lpstr>'Δ. ΠΡΩΤ.ΧΑΝΙΩΝ'!Print_Titles</vt:lpstr>
      <vt:lpstr>'ΣΥΝΟΛΙΚΟΣ ΠΙΝ. Δ.ΠΡΩΤΟΔΙΚΕΙΩΝ'!Print_Titles</vt:lpstr>
      <vt:lpstr>'ΣΥΝΟΛΙΚΟΣ ΠΙΝΑΚΑΣ Δ.ΕΦΕΤΕΙΩΝ  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user 9</cp:lastModifiedBy>
  <cp:lastPrinted>2022-11-14T12:08:18Z</cp:lastPrinted>
  <dcterms:created xsi:type="dcterms:W3CDTF">2018-05-17T06:40:58Z</dcterms:created>
  <dcterms:modified xsi:type="dcterms:W3CDTF">2023-11-30T09:56:38Z</dcterms:modified>
</cp:coreProperties>
</file>