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05"/>
  <workbookPr defaultThemeVersion="124226"/>
  <mc:AlternateContent xmlns:mc="http://schemas.openxmlformats.org/markup-compatibility/2006">
    <mc:Choice Requires="x15">
      <x15ac:absPath xmlns:x15ac="http://schemas.microsoft.com/office/spreadsheetml/2010/11/ac" url="C:\Users\ChristouG\Desktop\SITE YD\ΔΙΚΑΣΤΙΚΗ ΑΣΤΥΝΟΜΙΑ\"/>
    </mc:Choice>
  </mc:AlternateContent>
  <xr:revisionPtr revIDLastSave="0" documentId="8_{FC0F95A6-31D0-4818-8C6C-1DA94BF50585}" xr6:coauthVersionLast="36" xr6:coauthVersionMax="36" xr10:uidLastSave="{00000000-0000-0000-0000-000000000000}"/>
  <bookViews>
    <workbookView xWindow="480" yWindow="60" windowWidth="27795" windowHeight="12840"/>
  </bookViews>
  <sheets>
    <sheet name="1ΔΑ_2023_ΤΕ_ΑΠΟΡΡΙΠΤΕΟΙ" sheetId="1" r:id="rId1"/>
  </sheets>
  <calcPr calcId="191029"/>
</workbook>
</file>

<file path=xl/calcChain.xml><?xml version="1.0" encoding="utf-8"?>
<calcChain xmlns="http://schemas.openxmlformats.org/spreadsheetml/2006/main">
  <c r="B7" i="1" l="1"/>
  <c r="B8" i="1"/>
  <c r="B9" i="1"/>
  <c r="B10" i="1"/>
  <c r="B11" i="1"/>
  <c r="C11" i="1"/>
  <c r="B12" i="1"/>
  <c r="B13" i="1"/>
  <c r="C13" i="1"/>
  <c r="B14" i="1"/>
  <c r="B15" i="1"/>
  <c r="B16" i="1"/>
  <c r="B17" i="1"/>
  <c r="B18" i="1"/>
  <c r="B19" i="1"/>
  <c r="C19" i="1"/>
  <c r="B20" i="1"/>
  <c r="B21" i="1"/>
  <c r="C21" i="1"/>
  <c r="B22" i="1"/>
  <c r="B23" i="1"/>
  <c r="C23" i="1"/>
  <c r="B24" i="1"/>
  <c r="C24" i="1"/>
  <c r="B25" i="1"/>
  <c r="B26" i="1"/>
  <c r="B27" i="1"/>
  <c r="C27" i="1"/>
  <c r="B28" i="1"/>
  <c r="B29" i="1"/>
  <c r="C29" i="1"/>
  <c r="B30" i="1"/>
  <c r="C30" i="1"/>
  <c r="B31" i="1"/>
  <c r="B32" i="1"/>
  <c r="B33" i="1"/>
  <c r="C33" i="1"/>
  <c r="B34" i="1"/>
  <c r="B35" i="1"/>
  <c r="C35" i="1"/>
  <c r="B36" i="1"/>
  <c r="C36" i="1"/>
  <c r="B37" i="1"/>
  <c r="B38" i="1"/>
  <c r="C38" i="1"/>
  <c r="B39" i="1"/>
  <c r="B40" i="1"/>
  <c r="C40" i="1"/>
  <c r="B41" i="1"/>
  <c r="C41" i="1"/>
  <c r="B42" i="1"/>
  <c r="B43" i="1"/>
  <c r="B44" i="1"/>
  <c r="B45" i="1"/>
  <c r="B46" i="1"/>
  <c r="C46" i="1"/>
  <c r="B47" i="1"/>
  <c r="B48" i="1"/>
  <c r="C48" i="1"/>
  <c r="B49" i="1"/>
  <c r="B50" i="1"/>
  <c r="B51" i="1"/>
  <c r="B52" i="1"/>
  <c r="B53" i="1"/>
  <c r="C53" i="1"/>
  <c r="B54" i="1"/>
  <c r="B55" i="1"/>
  <c r="B56" i="1"/>
  <c r="B57" i="1"/>
  <c r="C57" i="1"/>
  <c r="B58" i="1"/>
  <c r="B59" i="1"/>
  <c r="B60" i="1"/>
  <c r="C60" i="1"/>
  <c r="B61" i="1"/>
  <c r="B62" i="1"/>
  <c r="C62" i="1"/>
  <c r="B63" i="1"/>
  <c r="C63" i="1"/>
  <c r="B64" i="1"/>
  <c r="B65" i="1"/>
  <c r="C65" i="1"/>
  <c r="B66" i="1"/>
  <c r="B67" i="1"/>
  <c r="C67" i="1"/>
  <c r="B68" i="1"/>
  <c r="C68" i="1"/>
  <c r="B69" i="1"/>
  <c r="B70" i="1"/>
  <c r="B71" i="1"/>
  <c r="B72" i="1"/>
  <c r="B73" i="1"/>
  <c r="B74" i="1"/>
  <c r="C74" i="1"/>
  <c r="B75" i="1"/>
  <c r="B76" i="1"/>
  <c r="C76" i="1"/>
  <c r="B77" i="1"/>
  <c r="C77" i="1"/>
  <c r="B78" i="1"/>
  <c r="B79" i="1"/>
  <c r="C79" i="1"/>
  <c r="B80" i="1"/>
  <c r="C80" i="1"/>
  <c r="B81" i="1"/>
  <c r="B82" i="1"/>
  <c r="C82" i="1"/>
  <c r="B83" i="1"/>
  <c r="C83" i="1"/>
  <c r="B84" i="1"/>
  <c r="B85" i="1"/>
  <c r="C85" i="1"/>
  <c r="B86" i="1"/>
  <c r="B87" i="1"/>
  <c r="C87" i="1"/>
  <c r="B88" i="1"/>
  <c r="B89" i="1"/>
  <c r="B90" i="1"/>
  <c r="C90" i="1"/>
  <c r="B91" i="1"/>
  <c r="B92" i="1"/>
  <c r="C92" i="1"/>
  <c r="B93" i="1"/>
  <c r="B94" i="1"/>
  <c r="B95" i="1"/>
  <c r="C95" i="1"/>
  <c r="B96" i="1"/>
  <c r="C96" i="1"/>
  <c r="B97" i="1"/>
  <c r="B98" i="1"/>
  <c r="C98" i="1"/>
  <c r="B99" i="1"/>
  <c r="C99" i="1"/>
  <c r="B100" i="1"/>
  <c r="B101" i="1"/>
  <c r="C101" i="1"/>
  <c r="B102" i="1"/>
  <c r="C102" i="1"/>
  <c r="B103" i="1"/>
  <c r="C103" i="1"/>
  <c r="B104" i="1"/>
  <c r="C104" i="1"/>
  <c r="B105" i="1"/>
  <c r="B106" i="1"/>
  <c r="B107" i="1"/>
  <c r="C107" i="1"/>
  <c r="B108" i="1"/>
  <c r="C108" i="1"/>
  <c r="B109" i="1"/>
  <c r="B110" i="1"/>
  <c r="B111" i="1"/>
  <c r="B112" i="1"/>
  <c r="B113" i="1"/>
  <c r="B114" i="1"/>
  <c r="C114" i="1"/>
  <c r="B115" i="1"/>
  <c r="C115" i="1"/>
  <c r="B116" i="1"/>
  <c r="B117" i="1"/>
  <c r="B118" i="1"/>
  <c r="B119" i="1"/>
  <c r="B120" i="1"/>
  <c r="B121" i="1"/>
  <c r="B122" i="1"/>
  <c r="B123" i="1"/>
  <c r="C123" i="1"/>
  <c r="B124" i="1"/>
  <c r="C124" i="1"/>
  <c r="B125" i="1"/>
  <c r="C125" i="1"/>
  <c r="B126" i="1"/>
  <c r="B127" i="1"/>
  <c r="B128" i="1"/>
  <c r="B129" i="1"/>
  <c r="B130" i="1"/>
  <c r="C130" i="1"/>
  <c r="B131" i="1"/>
  <c r="C131" i="1"/>
  <c r="B132" i="1"/>
  <c r="C132" i="1"/>
  <c r="B133" i="1"/>
  <c r="B134" i="1"/>
  <c r="B135" i="1"/>
  <c r="B136" i="1"/>
  <c r="C136" i="1"/>
  <c r="B137" i="1"/>
  <c r="C137" i="1"/>
  <c r="B138" i="1"/>
  <c r="B139" i="1"/>
  <c r="B140" i="1"/>
  <c r="B141" i="1"/>
  <c r="C141" i="1"/>
  <c r="B142" i="1"/>
  <c r="C142" i="1"/>
  <c r="B143" i="1"/>
  <c r="B144" i="1"/>
  <c r="C144" i="1"/>
  <c r="B145" i="1"/>
  <c r="B146" i="1"/>
  <c r="C146" i="1"/>
  <c r="B147" i="1"/>
  <c r="B148" i="1"/>
  <c r="B149" i="1"/>
  <c r="C149" i="1"/>
  <c r="B150" i="1"/>
  <c r="C150" i="1"/>
  <c r="B151" i="1"/>
  <c r="C151" i="1"/>
  <c r="B152" i="1"/>
  <c r="C152" i="1"/>
  <c r="B153" i="1"/>
  <c r="C153" i="1"/>
  <c r="B154" i="1"/>
  <c r="B155" i="1"/>
  <c r="B156" i="1"/>
  <c r="C156" i="1"/>
  <c r="B157" i="1"/>
  <c r="C157" i="1"/>
  <c r="B158" i="1"/>
  <c r="B159" i="1"/>
  <c r="B160" i="1"/>
  <c r="C160" i="1"/>
  <c r="B161" i="1"/>
  <c r="C161" i="1"/>
  <c r="B162" i="1"/>
  <c r="B163" i="1"/>
  <c r="C163" i="1"/>
  <c r="B164" i="1"/>
  <c r="C164" i="1"/>
  <c r="B165" i="1"/>
  <c r="B166" i="1"/>
  <c r="C166" i="1"/>
  <c r="B167" i="1"/>
  <c r="B168" i="1"/>
  <c r="B169" i="1"/>
  <c r="B170" i="1"/>
  <c r="B171" i="1"/>
  <c r="B172" i="1"/>
  <c r="C172" i="1"/>
  <c r="B173" i="1"/>
  <c r="B174" i="1"/>
  <c r="B175" i="1"/>
  <c r="B176" i="1"/>
  <c r="B177" i="1"/>
  <c r="B178" i="1"/>
  <c r="B179" i="1"/>
  <c r="B180" i="1"/>
  <c r="B181" i="1"/>
  <c r="B182" i="1"/>
  <c r="B183" i="1"/>
  <c r="C183" i="1"/>
  <c r="B184" i="1"/>
  <c r="B185" i="1"/>
  <c r="C185" i="1"/>
  <c r="B186" i="1"/>
  <c r="B187" i="1"/>
  <c r="C187" i="1"/>
  <c r="B188" i="1"/>
  <c r="C188" i="1"/>
  <c r="B189" i="1"/>
  <c r="B190" i="1"/>
  <c r="B191" i="1"/>
  <c r="B192" i="1"/>
  <c r="C192" i="1"/>
  <c r="B193" i="1"/>
  <c r="B194" i="1"/>
  <c r="B195" i="1"/>
  <c r="C195" i="1"/>
  <c r="B196" i="1"/>
  <c r="C196" i="1"/>
  <c r="B197" i="1"/>
  <c r="C197" i="1"/>
  <c r="B198" i="1"/>
  <c r="B199" i="1"/>
  <c r="B200" i="1"/>
  <c r="B201" i="1"/>
  <c r="B202" i="1"/>
  <c r="C202" i="1"/>
  <c r="B203" i="1"/>
  <c r="C203" i="1"/>
  <c r="B204" i="1"/>
  <c r="C204" i="1"/>
  <c r="B205" i="1"/>
  <c r="C205" i="1"/>
  <c r="B206" i="1"/>
  <c r="C206" i="1"/>
  <c r="B207" i="1"/>
  <c r="B208" i="1"/>
  <c r="B209" i="1"/>
  <c r="C209" i="1"/>
  <c r="B210" i="1"/>
  <c r="B211" i="1"/>
  <c r="B212" i="1"/>
  <c r="B213" i="1"/>
  <c r="B214" i="1"/>
  <c r="C214" i="1"/>
  <c r="B215" i="1"/>
  <c r="C215" i="1"/>
  <c r="B216" i="1"/>
  <c r="C216" i="1"/>
  <c r="B217" i="1"/>
  <c r="B218" i="1"/>
  <c r="B219" i="1"/>
  <c r="B220" i="1"/>
  <c r="C220" i="1"/>
  <c r="B221" i="1"/>
  <c r="C221" i="1"/>
  <c r="B222" i="1"/>
  <c r="B223" i="1"/>
  <c r="B224" i="1"/>
  <c r="C224" i="1"/>
  <c r="B225" i="1"/>
  <c r="C225" i="1"/>
  <c r="B226" i="1"/>
  <c r="C226" i="1"/>
  <c r="B227" i="1"/>
  <c r="C227" i="1"/>
  <c r="B228" i="1"/>
  <c r="B229" i="1"/>
  <c r="B230" i="1"/>
  <c r="C230" i="1"/>
  <c r="B231" i="1"/>
  <c r="C231" i="1"/>
  <c r="B232" i="1"/>
  <c r="C232" i="1"/>
  <c r="B233" i="1"/>
  <c r="B234" i="1"/>
  <c r="B235" i="1"/>
  <c r="C235" i="1"/>
  <c r="B236" i="1"/>
  <c r="C236" i="1"/>
  <c r="B237" i="1"/>
  <c r="B238" i="1"/>
  <c r="C238" i="1"/>
  <c r="B239" i="1"/>
  <c r="C239" i="1"/>
  <c r="B240" i="1"/>
  <c r="C240" i="1"/>
  <c r="B241" i="1"/>
  <c r="B242" i="1"/>
  <c r="C242" i="1"/>
  <c r="B243" i="1"/>
  <c r="B244" i="1"/>
  <c r="B245" i="1"/>
  <c r="C245" i="1"/>
  <c r="B246" i="1"/>
  <c r="C246" i="1"/>
  <c r="B247" i="1"/>
  <c r="B248" i="1"/>
  <c r="B249" i="1"/>
  <c r="C249" i="1"/>
  <c r="B250" i="1"/>
  <c r="B251" i="1"/>
  <c r="B252" i="1"/>
  <c r="B253" i="1"/>
  <c r="B254" i="1"/>
  <c r="B255" i="1"/>
  <c r="B256" i="1"/>
  <c r="B257" i="1"/>
  <c r="B258" i="1"/>
  <c r="C258" i="1"/>
  <c r="B259" i="1"/>
  <c r="C259" i="1"/>
  <c r="B260" i="1"/>
  <c r="B261" i="1"/>
  <c r="B262" i="1"/>
  <c r="B263" i="1"/>
  <c r="B264" i="1"/>
  <c r="B265" i="1"/>
  <c r="B266" i="1"/>
  <c r="C266" i="1"/>
  <c r="B267" i="1"/>
  <c r="B268" i="1"/>
  <c r="B269" i="1"/>
  <c r="C269" i="1"/>
  <c r="B270" i="1"/>
  <c r="C270" i="1"/>
  <c r="B271" i="1"/>
  <c r="B272" i="1"/>
  <c r="B273" i="1"/>
  <c r="C273" i="1"/>
  <c r="B274" i="1"/>
  <c r="B275" i="1"/>
  <c r="B276" i="1"/>
  <c r="C276" i="1"/>
  <c r="B277" i="1"/>
  <c r="B278" i="1"/>
  <c r="B279" i="1"/>
  <c r="C279" i="1"/>
  <c r="B280" i="1"/>
  <c r="B281" i="1"/>
  <c r="C281" i="1"/>
  <c r="B282" i="1"/>
  <c r="C282" i="1"/>
  <c r="B283" i="1"/>
  <c r="C283" i="1"/>
  <c r="B284" i="1"/>
  <c r="B285" i="1"/>
  <c r="B286" i="1"/>
  <c r="B287" i="1"/>
  <c r="C287" i="1"/>
  <c r="B288" i="1"/>
  <c r="B289" i="1"/>
  <c r="B290" i="1"/>
  <c r="B291" i="1"/>
  <c r="B292" i="1"/>
  <c r="C292" i="1"/>
  <c r="B293" i="1"/>
  <c r="B294" i="1"/>
  <c r="B295" i="1"/>
  <c r="B296" i="1"/>
  <c r="B297" i="1"/>
  <c r="B298" i="1"/>
  <c r="C298" i="1"/>
  <c r="B299" i="1"/>
  <c r="C299" i="1"/>
  <c r="B300" i="1"/>
  <c r="B301" i="1"/>
  <c r="B302" i="1"/>
  <c r="C302" i="1"/>
  <c r="B303" i="1"/>
  <c r="B304" i="1"/>
  <c r="C304" i="1"/>
  <c r="B305" i="1"/>
  <c r="B306" i="1"/>
  <c r="C306" i="1"/>
  <c r="B307" i="1"/>
  <c r="B308" i="1"/>
  <c r="C308" i="1"/>
  <c r="B309" i="1"/>
  <c r="B310" i="1"/>
  <c r="B311" i="1"/>
  <c r="B312" i="1"/>
  <c r="C312" i="1"/>
  <c r="B313" i="1"/>
  <c r="C313" i="1"/>
  <c r="B314" i="1"/>
  <c r="B315" i="1"/>
  <c r="B316" i="1"/>
  <c r="B317" i="1"/>
  <c r="C317" i="1"/>
  <c r="B318" i="1"/>
  <c r="B319" i="1"/>
  <c r="B320" i="1"/>
  <c r="B321" i="1"/>
  <c r="B322" i="1"/>
  <c r="B323" i="1"/>
  <c r="B324" i="1"/>
  <c r="C324" i="1"/>
  <c r="B325" i="1"/>
  <c r="B326" i="1"/>
  <c r="C326" i="1"/>
  <c r="B327" i="1"/>
  <c r="C327" i="1"/>
  <c r="B328" i="1"/>
  <c r="B329" i="1"/>
  <c r="B330" i="1"/>
  <c r="C330" i="1"/>
  <c r="B331" i="1"/>
  <c r="B332" i="1"/>
  <c r="B333" i="1"/>
  <c r="B334" i="1"/>
  <c r="B335" i="1"/>
  <c r="C335" i="1"/>
  <c r="B336" i="1"/>
  <c r="C336" i="1"/>
  <c r="B337" i="1"/>
  <c r="C337" i="1"/>
  <c r="B338" i="1"/>
  <c r="C338" i="1"/>
  <c r="B339" i="1"/>
  <c r="C339" i="1"/>
  <c r="B340" i="1"/>
  <c r="C340" i="1"/>
  <c r="B341" i="1"/>
  <c r="B342" i="1"/>
  <c r="C342" i="1"/>
  <c r="B343" i="1"/>
  <c r="B344" i="1"/>
  <c r="B345" i="1"/>
  <c r="B346" i="1"/>
  <c r="B347" i="1"/>
  <c r="B348" i="1"/>
  <c r="B349" i="1"/>
  <c r="B350" i="1"/>
  <c r="B351" i="1"/>
  <c r="B352" i="1"/>
  <c r="C352" i="1"/>
  <c r="B353" i="1"/>
  <c r="C353" i="1"/>
  <c r="B354" i="1"/>
  <c r="B355" i="1"/>
  <c r="B356" i="1"/>
  <c r="B357" i="1"/>
  <c r="B358" i="1"/>
  <c r="B359" i="1"/>
  <c r="C359" i="1"/>
  <c r="B360" i="1"/>
  <c r="C360" i="1"/>
  <c r="B361" i="1"/>
  <c r="B362" i="1"/>
  <c r="B363" i="1"/>
  <c r="B364" i="1"/>
  <c r="C364" i="1"/>
  <c r="B365" i="1"/>
  <c r="C365" i="1"/>
  <c r="B366" i="1"/>
  <c r="B367" i="1"/>
  <c r="B368" i="1"/>
  <c r="B369" i="1"/>
  <c r="B370" i="1"/>
  <c r="C370" i="1"/>
  <c r="B371" i="1"/>
  <c r="C371" i="1"/>
  <c r="B372" i="1"/>
  <c r="B373" i="1"/>
  <c r="C373" i="1"/>
  <c r="B374" i="1"/>
  <c r="C374" i="1"/>
  <c r="B375" i="1"/>
  <c r="B376" i="1"/>
  <c r="B377" i="1"/>
  <c r="B378" i="1"/>
  <c r="C378" i="1"/>
  <c r="B379" i="1"/>
  <c r="B380" i="1"/>
  <c r="B381" i="1"/>
  <c r="B382" i="1"/>
  <c r="B383" i="1"/>
  <c r="B384" i="1"/>
  <c r="B385" i="1"/>
  <c r="B386" i="1"/>
  <c r="B387" i="1"/>
  <c r="B388" i="1"/>
  <c r="B389" i="1"/>
  <c r="B390" i="1"/>
  <c r="B391" i="1"/>
  <c r="B392" i="1"/>
  <c r="C392" i="1"/>
  <c r="B393" i="1"/>
  <c r="B394" i="1"/>
  <c r="B395" i="1"/>
  <c r="B396" i="1"/>
  <c r="C396" i="1"/>
  <c r="B397" i="1"/>
  <c r="C397" i="1"/>
  <c r="B398" i="1"/>
  <c r="C398" i="1"/>
  <c r="B399" i="1"/>
  <c r="B400" i="1"/>
  <c r="B401" i="1"/>
  <c r="C401" i="1"/>
  <c r="B402" i="1"/>
  <c r="B403" i="1"/>
  <c r="B404" i="1"/>
  <c r="B405" i="1"/>
  <c r="B406" i="1"/>
  <c r="C406" i="1"/>
  <c r="B407" i="1"/>
  <c r="B408" i="1"/>
  <c r="C408" i="1"/>
  <c r="B409" i="1"/>
  <c r="B410" i="1"/>
  <c r="C410" i="1"/>
  <c r="B411" i="1"/>
  <c r="B412" i="1"/>
  <c r="C412" i="1"/>
  <c r="B413" i="1"/>
  <c r="B414" i="1"/>
  <c r="C414" i="1"/>
  <c r="B415" i="1"/>
  <c r="B416" i="1"/>
  <c r="B417" i="1"/>
  <c r="C417" i="1"/>
  <c r="B418" i="1"/>
  <c r="B419" i="1"/>
  <c r="B420" i="1"/>
  <c r="B421" i="1"/>
  <c r="B422" i="1"/>
  <c r="C422" i="1"/>
  <c r="B423" i="1"/>
  <c r="B424" i="1"/>
  <c r="C424" i="1"/>
  <c r="B425" i="1"/>
  <c r="C425" i="1"/>
  <c r="B426" i="1"/>
  <c r="B427" i="1"/>
  <c r="B428" i="1"/>
  <c r="B429" i="1"/>
  <c r="B430" i="1"/>
  <c r="C430" i="1"/>
  <c r="B431" i="1"/>
  <c r="B432" i="1"/>
  <c r="B433" i="1"/>
  <c r="B434" i="1"/>
  <c r="C434" i="1"/>
  <c r="B435" i="1"/>
  <c r="C435" i="1"/>
  <c r="B436" i="1"/>
  <c r="B437" i="1"/>
  <c r="B438" i="1"/>
  <c r="B439" i="1"/>
  <c r="C439" i="1"/>
  <c r="B440" i="1"/>
  <c r="C440" i="1"/>
  <c r="B441" i="1"/>
  <c r="B442" i="1"/>
  <c r="B443" i="1"/>
  <c r="C443" i="1"/>
  <c r="B444" i="1"/>
  <c r="B445" i="1"/>
  <c r="B446" i="1"/>
  <c r="B447" i="1"/>
  <c r="C447" i="1"/>
  <c r="B448" i="1"/>
  <c r="B449" i="1"/>
  <c r="C449" i="1"/>
  <c r="B450" i="1"/>
  <c r="B451" i="1"/>
  <c r="C451" i="1"/>
  <c r="B452" i="1"/>
  <c r="C452" i="1"/>
  <c r="B453" i="1"/>
  <c r="C453" i="1"/>
  <c r="B454" i="1"/>
  <c r="C454" i="1"/>
  <c r="B455" i="1"/>
  <c r="C455" i="1"/>
  <c r="B456" i="1"/>
  <c r="C456" i="1"/>
  <c r="B457" i="1"/>
  <c r="C457" i="1"/>
  <c r="B458" i="1"/>
  <c r="B459" i="1"/>
  <c r="C459" i="1"/>
  <c r="B460" i="1"/>
  <c r="B461" i="1"/>
  <c r="B462" i="1"/>
  <c r="C462" i="1"/>
  <c r="B463" i="1"/>
  <c r="C463" i="1"/>
  <c r="B464" i="1"/>
  <c r="C464" i="1"/>
  <c r="B465" i="1"/>
  <c r="C465" i="1"/>
  <c r="B466" i="1"/>
  <c r="C466" i="1"/>
  <c r="B467" i="1"/>
  <c r="B468" i="1"/>
  <c r="C468" i="1"/>
  <c r="B469" i="1"/>
  <c r="C469" i="1"/>
  <c r="B470" i="1"/>
  <c r="C470" i="1"/>
  <c r="B471" i="1"/>
  <c r="B472" i="1"/>
  <c r="C472" i="1"/>
  <c r="B473" i="1"/>
  <c r="C473" i="1"/>
  <c r="B474" i="1"/>
  <c r="C474" i="1"/>
  <c r="B475" i="1"/>
  <c r="B476" i="1"/>
  <c r="C476" i="1"/>
  <c r="B477" i="1"/>
  <c r="B478" i="1"/>
  <c r="B479" i="1"/>
  <c r="C479" i="1"/>
  <c r="B480" i="1"/>
  <c r="C480" i="1"/>
  <c r="B481" i="1"/>
  <c r="B482" i="1"/>
  <c r="C482" i="1"/>
  <c r="B483" i="1"/>
  <c r="C483" i="1"/>
  <c r="B484" i="1"/>
  <c r="B485" i="1"/>
  <c r="B486" i="1"/>
  <c r="B487" i="1"/>
  <c r="B488" i="1"/>
  <c r="C488" i="1"/>
  <c r="B489" i="1"/>
  <c r="B490" i="1"/>
  <c r="B491" i="1"/>
  <c r="B492" i="1"/>
  <c r="C492" i="1"/>
  <c r="B493" i="1"/>
  <c r="C493" i="1"/>
  <c r="B494" i="1"/>
  <c r="C494" i="1"/>
  <c r="B495" i="1"/>
  <c r="B496" i="1"/>
  <c r="C496" i="1"/>
  <c r="B497" i="1"/>
  <c r="B498" i="1"/>
  <c r="C498" i="1"/>
  <c r="B499" i="1"/>
  <c r="C499" i="1"/>
  <c r="B500" i="1"/>
  <c r="C500" i="1"/>
  <c r="B501" i="1"/>
  <c r="C501" i="1"/>
  <c r="B502" i="1"/>
  <c r="C502" i="1"/>
  <c r="B503" i="1"/>
  <c r="B504" i="1"/>
  <c r="B505" i="1"/>
  <c r="C505" i="1"/>
  <c r="B506" i="1"/>
  <c r="C506" i="1"/>
  <c r="B507" i="1"/>
  <c r="B508" i="1"/>
  <c r="B509" i="1"/>
  <c r="B510" i="1"/>
  <c r="B511" i="1"/>
  <c r="B512" i="1"/>
  <c r="B513" i="1"/>
  <c r="B514" i="1"/>
  <c r="B515" i="1"/>
  <c r="C515" i="1"/>
  <c r="B516" i="1"/>
  <c r="C516" i="1"/>
  <c r="B517" i="1"/>
  <c r="C517" i="1"/>
  <c r="B518" i="1"/>
  <c r="B519" i="1"/>
  <c r="C519" i="1"/>
  <c r="B520" i="1"/>
  <c r="C520" i="1"/>
  <c r="B521" i="1"/>
  <c r="B522" i="1"/>
  <c r="B523" i="1"/>
  <c r="B524" i="1"/>
  <c r="B525" i="1"/>
  <c r="C525" i="1"/>
  <c r="B526" i="1"/>
  <c r="B527" i="1"/>
  <c r="B528" i="1"/>
  <c r="B529" i="1"/>
  <c r="C529" i="1"/>
  <c r="B530" i="1"/>
  <c r="B531" i="1"/>
  <c r="C531" i="1"/>
  <c r="B532" i="1"/>
  <c r="B533" i="1"/>
  <c r="C533" i="1"/>
  <c r="B534" i="1"/>
  <c r="C534" i="1"/>
  <c r="B535" i="1"/>
  <c r="B536" i="1"/>
  <c r="C536" i="1"/>
  <c r="B537" i="1"/>
  <c r="B538" i="1"/>
  <c r="B539" i="1"/>
  <c r="B540" i="1"/>
  <c r="C540" i="1"/>
  <c r="B541" i="1"/>
  <c r="B542" i="1"/>
  <c r="C542" i="1"/>
  <c r="B543" i="1"/>
  <c r="B544" i="1"/>
  <c r="B545" i="1"/>
  <c r="C545" i="1"/>
  <c r="B546" i="1"/>
  <c r="C546" i="1"/>
  <c r="B547" i="1"/>
  <c r="C547" i="1"/>
  <c r="B548" i="1"/>
  <c r="C548" i="1"/>
  <c r="B549" i="1"/>
  <c r="B550" i="1"/>
  <c r="B551" i="1"/>
  <c r="B552" i="1"/>
  <c r="C552" i="1"/>
  <c r="B553" i="1"/>
  <c r="B554" i="1"/>
  <c r="C554" i="1"/>
  <c r="B555" i="1"/>
  <c r="B556" i="1"/>
  <c r="B557" i="1"/>
  <c r="B558" i="1"/>
  <c r="B559" i="1"/>
  <c r="B560" i="1"/>
  <c r="C560" i="1"/>
  <c r="B561" i="1"/>
  <c r="C561" i="1"/>
  <c r="B562" i="1"/>
  <c r="B563" i="1"/>
  <c r="C563" i="1"/>
  <c r="B564" i="1"/>
  <c r="C564" i="1"/>
  <c r="B565" i="1"/>
  <c r="B566" i="1"/>
  <c r="B567" i="1"/>
  <c r="B568" i="1"/>
  <c r="B569" i="1"/>
  <c r="B570" i="1"/>
  <c r="C570" i="1"/>
  <c r="B571" i="1"/>
  <c r="B572" i="1"/>
  <c r="B573" i="1"/>
  <c r="B574" i="1"/>
  <c r="B575" i="1"/>
  <c r="C575" i="1"/>
  <c r="B576" i="1"/>
  <c r="B577" i="1"/>
  <c r="B578" i="1"/>
  <c r="B579" i="1"/>
  <c r="B580" i="1"/>
  <c r="C580" i="1"/>
  <c r="B581" i="1"/>
  <c r="C581" i="1"/>
</calcChain>
</file>

<file path=xl/sharedStrings.xml><?xml version="1.0" encoding="utf-8"?>
<sst xmlns="http://schemas.openxmlformats.org/spreadsheetml/2006/main" count="349" uniqueCount="23">
  <si>
    <t>ΠΛΗΡΩΣΗ ΘΕΣΕΩΝ ΜΕ ΣΕΙΡΑ ΠΡΟΤΕΡΑΙΟΤΗΤΑΣ (ΑΡΘΡΟ 11 Ν.5049/2023 &amp; ΑΡΘΡΟ 29 Ν.4765/2021) ΠΡΟΚΗΡΥΞΗ : 1ΔΑ_2023</t>
  </si>
  <si>
    <t>ΠΙΝΑΚΑΣ ΑΠΟΡΡΙΠΤΕΩΝ</t>
  </si>
  <si>
    <t>ΚΑΤΗΓΟΡΙΑ ΕΚΠΑΙΔΕΥΣΗΣ : ΤΕΧΝΟΛΟΓΙΚΗΣ ΕΚΠΑΙΔΕΥΣΗΣ</t>
  </si>
  <si>
    <t>Α/Α</t>
  </si>
  <si>
    <t>ΜΟΝΑΔΙΚΟΣ ΚΩΔΙΚΟΣ</t>
  </si>
  <si>
    <t>ΑΙΤΙΟΛΟΓΙΑ ΑΠΟΡΡΙΨΗΣ</t>
  </si>
  <si>
    <t>ΜΗ ΑΠΟΣΤΟΛΗ ΔΙΚΑΙΟΛΟΓΗΤΙΚΩΝ</t>
  </si>
  <si>
    <t>ΟΡΙΟ ΗΛΙΚΙΑΣ ΥΠΟΨΗΦΙΟΥ</t>
  </si>
  <si>
    <t>ΜΗ ΘΕΩΡΗΣΗ ΓΝΗΣΙΟΥ ΥΠΟΓΡΑΦΗΣ</t>
  </si>
  <si>
    <t>ΜΗ ΑΠΟΣΤΟΛΗ ΕΚΤΥΠΩΜΕΝΗΣ ΜΟΡΦΗΣ ΗΛΕΚΤΡΟΝΙΚΗΣ ΑΙΤΗΣΗΣ ΣΤΟ ΣΥΝΟΛΟ ΤΗΣ</t>
  </si>
  <si>
    <t>001, 002</t>
  </si>
  <si>
    <t>ΜΗ ΑΠΟΣΤΟΛΗ ΔΙΚΑΙΟΛΟΓΗΤΙΚΩΝ, ΜΗ ΑΠΟΣΤΟΛΗ ΕΚΤΥΠΩΜΕΝΗΣ ΜΟΡΦΗΣ ΗΛΕΚΤΡΟΝΙΚΗΣ ΑΙΤΗΣΗΣ ΣΤΟ ΣΥΝΟΛΟ ΤΗΣ, ΜΗ ΘΕΩΡΗΣΗ ΓΝΗΣΙΟΥ ΥΠΟΓΡΑΦΗΣ</t>
  </si>
  <si>
    <t>ΚΩΛΥΜΑ ΣΥΜΜΕΤΟΧΗΣ</t>
  </si>
  <si>
    <t>ΜΗ ΥΠΟΒΟΛΗ ΑΠΟΔΕΚΤΟΥ, ΣΥΜΦΩΝΑ ΜΕ ΤΗΝ ΠΡΟΚΗΡΥΞΗ, ΒΑΣΙΚΟΥ ΤΙΤΛΟΥ ΣΠΟΥΔΩΝ (ΕΛΛΕΙΨΗ ΤΙΤΛΟΥ)</t>
  </si>
  <si>
    <t>001, 004</t>
  </si>
  <si>
    <t>002, 004</t>
  </si>
  <si>
    <t>ΟΡΙΟ ΗΛΙΚΙΑΣ ΥΠΟΨΗΦΙΟΥ, 004</t>
  </si>
  <si>
    <t>001, 002, 004</t>
  </si>
  <si>
    <t>Αθήνα, 11-01-2024</t>
  </si>
  <si>
    <t xml:space="preserve">Η Πρόεδρος της Κεντρικής Επιτροπής Διαγωνισμού </t>
  </si>
  <si>
    <t xml:space="preserve">Καλή Στεφανίδου </t>
  </si>
  <si>
    <t>Πρόεδρος Εφετών Αθηνών</t>
  </si>
  <si>
    <t xml:space="preserve">
ΕΛΛΗΝΙΚΗ ΔΗΜΟΚΡΑΤΙΑ                                                                                             Αθήνα, 11-01-2024                                                                                 ΥΠΟΥΡΓΕΙΟ ΔΙΚΑΙΟΣΥΝΗΣ                                                                                                                                                                               
ΘΕΜΑ: ΑΝΑΡΤΗΣΗ ΠΙΝΑΚΑ ΑΠΟΡΡΙΠΤΕΩΝ ΤΗΣ ΠΡΟΚΗΡΥΞΗΣ 1ΔΑ/2023 ΤΟΥ ΥΠΟΥΡΓΕΙΟΥ ΔΙΚΑΙΟΣΥΝΗΣ ΓΙΑ ΤΗΝ ΠΛΗΡΩΣΗ 70 ΟΡΓΑΝΙΚΩΝ ΘΕΣΕΩΝ ΤΟΥ ΚΛΑΔΟΥ ΤΕ ΔΙΚΑΣΤΙΚΗΣ ΑΣΤΥΝΟΜΙΑΣ ΤΟΥ ΑΣΤΥΝΟΜΙΚΟΥ ΤΟΜΕΑ ΤΗΣ ΥΠΗΡΕΣΙΑΣ ΔΙΚΑΣΤΙΚΗΣ ΑΣΤΥΝΟΜΙΑΣ  
Σύμφωνα με το άρθρο Δ.2 παρ.2 της αριθ. 1ΔΑ/2023 προκήρυξης του Υπουργείου Δικαιοσύνης για την πλήρωση εβδομήντα (70) θέσεων του κλάδου ΤΕ Δικαστικής Αστυνομίας του αστυνομικού τομέα της Υπηρεσίας Δικαστικής Αστυνομίας και σε συνέχεια των 1112/2023 (ορθή επανάληψη) και 1113/2023 αποφάσεων του Β΄ Τμήματος του Α.Σ.Ε.Π. αναρτάται πίνακας απορριπτέων της ΤΕ κατηγορίας, ο οποίος καταρτίστηκε από την Κεντρική Επιτροπή Διαγωνισμού σύμφωνα με το προμνημονευθέν άρθρο της προκήρυξης.
                                                                                                                                              Η Υπηρεσιακή Γραμματέας 
                                                                                                                                                        Βασιλική Γιαβή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</si>
</sst>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161"/>
      <scheme val="minor"/>
    </font>
    <font>
      <sz val="11"/>
      <color theme="1"/>
      <name val="Calibri"/>
      <family val="2"/>
      <charset val="161"/>
      <scheme val="minor"/>
    </font>
    <font>
      <sz val="11"/>
      <color theme="0"/>
      <name val="Calibri"/>
      <family val="2"/>
      <charset val="161"/>
      <scheme val="minor"/>
    </font>
    <font>
      <sz val="11"/>
      <color rgb="FF3F3F76"/>
      <name val="Calibri"/>
      <family val="2"/>
      <charset val="161"/>
      <scheme val="minor"/>
    </font>
    <font>
      <b/>
      <sz val="11"/>
      <color theme="0"/>
      <name val="Calibri"/>
      <family val="2"/>
      <charset val="161"/>
      <scheme val="minor"/>
    </font>
    <font>
      <b/>
      <sz val="11"/>
      <color rgb="FF3F3F3F"/>
      <name val="Calibri"/>
      <family val="2"/>
      <charset val="161"/>
      <scheme val="minor"/>
    </font>
    <font>
      <i/>
      <sz val="11"/>
      <color rgb="FF7F7F7F"/>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9C0006"/>
      <name val="Calibri"/>
      <family val="2"/>
      <charset val="161"/>
      <scheme val="minor"/>
    </font>
    <font>
      <sz val="11"/>
      <color rgb="FF006100"/>
      <name val="Calibri"/>
      <family val="2"/>
      <charset val="161"/>
      <scheme val="minor"/>
    </font>
    <font>
      <sz val="11"/>
      <color rgb="FF9C6500"/>
      <name val="Calibri"/>
      <family val="2"/>
      <charset val="161"/>
      <scheme val="minor"/>
    </font>
    <font>
      <sz val="11"/>
      <color rgb="FFFF0000"/>
      <name val="Calibri"/>
      <family val="2"/>
      <charset val="161"/>
      <scheme val="minor"/>
    </font>
    <font>
      <sz val="11"/>
      <color rgb="FFFA7D00"/>
      <name val="Calibri"/>
      <family val="2"/>
      <charset val="161"/>
      <scheme val="minor"/>
    </font>
    <font>
      <b/>
      <sz val="11"/>
      <color theme="1"/>
      <name val="Calibri"/>
      <family val="2"/>
      <charset val="161"/>
      <scheme val="minor"/>
    </font>
    <font>
      <b/>
      <sz val="18"/>
      <color theme="3"/>
      <name val="Cambria"/>
      <family val="2"/>
      <charset val="161"/>
      <scheme val="major"/>
    </font>
    <font>
      <b/>
      <sz val="11"/>
      <color rgb="FFFA7D00"/>
      <name val="Calibri"/>
      <family val="2"/>
      <charset val="161"/>
      <scheme val="minor"/>
    </font>
    <font>
      <b/>
      <sz val="14"/>
      <color theme="1"/>
      <name val="Calibri"/>
      <family val="2"/>
      <charset val="161"/>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C99"/>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7CE"/>
      </patternFill>
    </fill>
    <fill>
      <patternFill patternType="solid">
        <fgColor rgb="FFC6EFCE"/>
      </patternFill>
    </fill>
    <fill>
      <patternFill patternType="solid">
        <fgColor rgb="FFFFEB9C"/>
      </patternFill>
    </fill>
    <fill>
      <patternFill patternType="solid">
        <fgColor rgb="FFFFFFCC"/>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 fillId="20" borderId="2" applyNumberFormat="0" applyAlignment="0" applyProtection="0"/>
    <xf numFmtId="0" fontId="4" fillId="21" borderId="3" applyNumberFormat="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5" fillId="28" borderId="4" applyNumberFormat="0" applyAlignment="0" applyProtection="0"/>
    <xf numFmtId="0" fontId="6" fillId="0" borderId="0" applyNumberFormat="0" applyFill="0" applyBorder="0" applyAlignment="0" applyProtection="0"/>
    <xf numFmtId="0" fontId="7" fillId="0" borderId="5" applyNumberFormat="0" applyFill="0" applyAlignment="0" applyProtection="0"/>
    <xf numFmtId="0" fontId="8" fillId="0" borderId="6" applyNumberFormat="0" applyFill="0" applyAlignment="0" applyProtection="0"/>
    <xf numFmtId="0" fontId="9" fillId="0" borderId="7" applyNumberFormat="0" applyFill="0" applyAlignment="0" applyProtection="0"/>
    <xf numFmtId="0" fontId="9" fillId="0" borderId="0" applyNumberFormat="0" applyFill="0" applyBorder="0" applyAlignment="0" applyProtection="0"/>
    <xf numFmtId="0" fontId="10" fillId="29" borderId="0" applyNumberFormat="0" applyBorder="0" applyAlignment="0" applyProtection="0"/>
    <xf numFmtId="0" fontId="11" fillId="30" borderId="0" applyNumberFormat="0" applyBorder="0" applyAlignment="0" applyProtection="0"/>
    <xf numFmtId="0" fontId="12" fillId="31" borderId="0" applyNumberFormat="0" applyBorder="0" applyAlignment="0" applyProtection="0"/>
    <xf numFmtId="0" fontId="13" fillId="0" borderId="0" applyNumberFormat="0" applyFill="0" applyBorder="0" applyAlignment="0" applyProtection="0"/>
    <xf numFmtId="0" fontId="1" fillId="32" borderId="8" applyNumberFormat="0" applyFont="0" applyAlignment="0" applyProtection="0"/>
    <xf numFmtId="0" fontId="14" fillId="0" borderId="9" applyNumberFormat="0" applyFill="0" applyAlignment="0" applyProtection="0"/>
    <xf numFmtId="0" fontId="15" fillId="0" borderId="10" applyNumberFormat="0" applyFill="0" applyAlignment="0" applyProtection="0"/>
    <xf numFmtId="0" fontId="16" fillId="0" borderId="0" applyNumberFormat="0" applyFill="0" applyBorder="0" applyAlignment="0" applyProtection="0"/>
    <xf numFmtId="0" fontId="17" fillId="28" borderId="2" applyNumberFormat="0" applyAlignment="0" applyProtection="0"/>
  </cellStyleXfs>
  <cellXfs count="11">
    <xf numFmtId="0" fontId="0" fillId="0" borderId="0" xfId="0"/>
    <xf numFmtId="0" fontId="0" fillId="0" borderId="1" xfId="0" applyBorder="1"/>
    <xf numFmtId="0" fontId="0" fillId="0" borderId="0" xfId="0" applyAlignment="1">
      <alignment horizontal="center"/>
    </xf>
    <xf numFmtId="0" fontId="0" fillId="0" borderId="0" xfId="0" applyAlignment="1">
      <alignment wrapText="1"/>
    </xf>
    <xf numFmtId="0" fontId="0" fillId="0" borderId="1" xfId="0" applyBorder="1" applyAlignment="1">
      <alignment wrapText="1"/>
    </xf>
    <xf numFmtId="0" fontId="15" fillId="0" borderId="0" xfId="0" applyFont="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15" fillId="0" borderId="0" xfId="0" applyFont="1" applyAlignment="1">
      <alignment horizontal="left" vertical="top" wrapText="1"/>
    </xf>
    <xf numFmtId="0" fontId="18" fillId="0" borderId="0" xfId="0" applyFont="1" applyAlignment="1">
      <alignment horizontal="center"/>
    </xf>
  </cellXfs>
  <cellStyles count="42">
    <cellStyle name="20% - Έμφαση1" xfId="1" builtinId="30" customBuiltin="1"/>
    <cellStyle name="20% - Έμφαση2" xfId="2" builtinId="34" customBuiltin="1"/>
    <cellStyle name="20% - Έμφαση3" xfId="3" builtinId="38" customBuiltin="1"/>
    <cellStyle name="20% - Έμφαση4" xfId="4" builtinId="42" customBuiltin="1"/>
    <cellStyle name="20% - Έμφαση5" xfId="5" builtinId="46" customBuiltin="1"/>
    <cellStyle name="20% - Έμφαση6" xfId="6" builtinId="50" customBuiltin="1"/>
    <cellStyle name="40% - Έμφαση1" xfId="7" builtinId="31" customBuiltin="1"/>
    <cellStyle name="40% - Έμφαση2" xfId="8" builtinId="35" customBuiltin="1"/>
    <cellStyle name="40% - Έμφαση3" xfId="9" builtinId="39" customBuiltin="1"/>
    <cellStyle name="40% - Έμφαση4" xfId="10" builtinId="43" customBuiltin="1"/>
    <cellStyle name="40% - Έμφαση5" xfId="11" builtinId="47" customBuiltin="1"/>
    <cellStyle name="40% - Έμφαση6" xfId="12" builtinId="51" customBuiltin="1"/>
    <cellStyle name="60% - Έμφαση1" xfId="13" builtinId="32" customBuiltin="1"/>
    <cellStyle name="60% - Έμφαση2" xfId="14" builtinId="36" customBuiltin="1"/>
    <cellStyle name="60% - Έμφαση3" xfId="15" builtinId="40" customBuiltin="1"/>
    <cellStyle name="60% - Έμφαση4" xfId="16" builtinId="44" customBuiltin="1"/>
    <cellStyle name="60% - Έμφαση5" xfId="17" builtinId="48" customBuiltin="1"/>
    <cellStyle name="60% - Έμφαση6" xfId="18" builtinId="52" customBuiltin="1"/>
    <cellStyle name="Εισαγωγή" xfId="19" builtinId="20" customBuiltin="1"/>
    <cellStyle name="Έλεγχος κελιού" xfId="20" builtinId="23" customBuiltin="1"/>
    <cellStyle name="Έμφαση1" xfId="21" builtinId="29" customBuiltin="1"/>
    <cellStyle name="Έμφαση2" xfId="22" builtinId="33" customBuiltin="1"/>
    <cellStyle name="Έμφαση3" xfId="23" builtinId="37" customBuiltin="1"/>
    <cellStyle name="Έμφαση4" xfId="24" builtinId="41" customBuiltin="1"/>
    <cellStyle name="Έμφαση5" xfId="25" builtinId="45" customBuiltin="1"/>
    <cellStyle name="Έμφαση6" xfId="26" builtinId="49" customBuiltin="1"/>
    <cellStyle name="Έξοδος" xfId="27" builtinId="21" customBuiltin="1"/>
    <cellStyle name="Επεξηγηματικό κείμενο" xfId="28" builtinId="53" customBuiltin="1"/>
    <cellStyle name="Επικεφαλίδα 1" xfId="29" builtinId="16" customBuiltin="1"/>
    <cellStyle name="Επικεφαλίδα 2" xfId="30" builtinId="17" customBuiltin="1"/>
    <cellStyle name="Επικεφαλίδα 3" xfId="31" builtinId="18" customBuiltin="1"/>
    <cellStyle name="Επικεφαλίδα 4" xfId="32" builtinId="19" customBuiltin="1"/>
    <cellStyle name="Κακό" xfId="33" builtinId="27" customBuiltin="1"/>
    <cellStyle name="Καλό" xfId="34" builtinId="26" customBuiltin="1"/>
    <cellStyle name="Κανονικό" xfId="0" builtinId="0"/>
    <cellStyle name="Ουδέτερο" xfId="35" builtinId="28" customBuiltin="1"/>
    <cellStyle name="Προειδοποιητικό κείμενο" xfId="36" builtinId="11" customBuiltin="1"/>
    <cellStyle name="Σημείωση" xfId="37" builtinId="10" customBuiltin="1"/>
    <cellStyle name="Συνδεδεμένο κελί" xfId="38" builtinId="24" customBuiltin="1"/>
    <cellStyle name="Σύνολο" xfId="39" builtinId="25" customBuiltin="1"/>
    <cellStyle name="Τίτλος" xfId="40" builtinId="15" customBuiltin="1"/>
    <cellStyle name="Υπολογισμός" xfId="41" builtinId="22"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6"/>
  <sheetViews>
    <sheetView tabSelected="1" workbookViewId="0">
      <selection activeCell="D15" sqref="D15"/>
    </sheetView>
  </sheetViews>
  <sheetFormatPr defaultRowHeight="14.25" x14ac:dyDescent="0.45"/>
  <cols>
    <col min="2" max="2" width="25" customWidth="1"/>
    <col min="3" max="3" width="55.265625" style="3" customWidth="1"/>
    <col min="4" max="5" width="28.86328125" customWidth="1"/>
  </cols>
  <sheetData>
    <row r="1" spans="1:4" ht="264" customHeight="1" x14ac:dyDescent="0.45">
      <c r="A1" s="9" t="s">
        <v>22</v>
      </c>
      <c r="B1" s="9"/>
      <c r="C1" s="9"/>
      <c r="D1" s="9"/>
    </row>
    <row r="2" spans="1:4" ht="18" x14ac:dyDescent="0.55000000000000004">
      <c r="A2" s="10" t="s">
        <v>1</v>
      </c>
      <c r="B2" s="10"/>
      <c r="C2" s="10"/>
      <c r="D2" s="10"/>
    </row>
    <row r="3" spans="1:4" x14ac:dyDescent="0.45">
      <c r="A3" t="s">
        <v>0</v>
      </c>
    </row>
    <row r="4" spans="1:4" x14ac:dyDescent="0.45">
      <c r="A4" t="s">
        <v>2</v>
      </c>
    </row>
    <row r="6" spans="1:4" x14ac:dyDescent="0.45">
      <c r="A6" s="1" t="s">
        <v>3</v>
      </c>
      <c r="B6" s="1" t="s">
        <v>4</v>
      </c>
      <c r="C6" s="4" t="s">
        <v>5</v>
      </c>
    </row>
    <row r="7" spans="1:4" x14ac:dyDescent="0.45">
      <c r="A7" s="1">
        <v>1</v>
      </c>
      <c r="B7" s="1" t="str">
        <f>"00968860"</f>
        <v>00968860</v>
      </c>
      <c r="C7" s="4" t="s">
        <v>6</v>
      </c>
    </row>
    <row r="8" spans="1:4" x14ac:dyDescent="0.45">
      <c r="A8" s="1">
        <v>2</v>
      </c>
      <c r="B8" s="1" t="str">
        <f>"201604003548"</f>
        <v>201604003548</v>
      </c>
      <c r="C8" s="4" t="s">
        <v>6</v>
      </c>
    </row>
    <row r="9" spans="1:4" x14ac:dyDescent="0.45">
      <c r="A9" s="1">
        <v>3</v>
      </c>
      <c r="B9" s="1" t="str">
        <f>"00008639"</f>
        <v>00008639</v>
      </c>
      <c r="C9" s="4" t="s">
        <v>7</v>
      </c>
    </row>
    <row r="10" spans="1:4" x14ac:dyDescent="0.45">
      <c r="A10" s="1">
        <v>4</v>
      </c>
      <c r="B10" s="1" t="str">
        <f>"00676493"</f>
        <v>00676493</v>
      </c>
      <c r="C10" s="4" t="s">
        <v>7</v>
      </c>
    </row>
    <row r="11" spans="1:4" x14ac:dyDescent="0.45">
      <c r="A11" s="1">
        <v>5</v>
      </c>
      <c r="B11" s="1" t="str">
        <f>"00758209"</f>
        <v>00758209</v>
      </c>
      <c r="C11" s="4" t="str">
        <f>"002"</f>
        <v>002</v>
      </c>
    </row>
    <row r="12" spans="1:4" x14ac:dyDescent="0.45">
      <c r="A12" s="1">
        <v>6</v>
      </c>
      <c r="B12" s="1" t="str">
        <f>"201511019284"</f>
        <v>201511019284</v>
      </c>
      <c r="C12" s="4" t="s">
        <v>6</v>
      </c>
    </row>
    <row r="13" spans="1:4" x14ac:dyDescent="0.45">
      <c r="A13" s="1">
        <v>7</v>
      </c>
      <c r="B13" s="1" t="str">
        <f>"00907904"</f>
        <v>00907904</v>
      </c>
      <c r="C13" s="4" t="str">
        <f>"002"</f>
        <v>002</v>
      </c>
    </row>
    <row r="14" spans="1:4" x14ac:dyDescent="0.45">
      <c r="A14" s="1">
        <v>8</v>
      </c>
      <c r="B14" s="1" t="str">
        <f>"00825294"</f>
        <v>00825294</v>
      </c>
      <c r="C14" s="4" t="s">
        <v>6</v>
      </c>
    </row>
    <row r="15" spans="1:4" x14ac:dyDescent="0.45">
      <c r="A15" s="1">
        <v>9</v>
      </c>
      <c r="B15" s="1" t="str">
        <f>"00885035"</f>
        <v>00885035</v>
      </c>
      <c r="C15" s="4" t="s">
        <v>6</v>
      </c>
    </row>
    <row r="16" spans="1:4" x14ac:dyDescent="0.45">
      <c r="A16" s="1">
        <v>10</v>
      </c>
      <c r="B16" s="1" t="str">
        <f>"00866065"</f>
        <v>00866065</v>
      </c>
      <c r="C16" s="4" t="s">
        <v>6</v>
      </c>
    </row>
    <row r="17" spans="1:3" x14ac:dyDescent="0.45">
      <c r="A17" s="1">
        <v>11</v>
      </c>
      <c r="B17" s="1" t="str">
        <f>"00900018"</f>
        <v>00900018</v>
      </c>
      <c r="C17" s="4" t="s">
        <v>6</v>
      </c>
    </row>
    <row r="18" spans="1:3" x14ac:dyDescent="0.45">
      <c r="A18" s="1">
        <v>12</v>
      </c>
      <c r="B18" s="1" t="str">
        <f>"00142329"</f>
        <v>00142329</v>
      </c>
      <c r="C18" s="4" t="s">
        <v>6</v>
      </c>
    </row>
    <row r="19" spans="1:3" x14ac:dyDescent="0.45">
      <c r="A19" s="1">
        <v>13</v>
      </c>
      <c r="B19" s="1" t="str">
        <f>"00982101"</f>
        <v>00982101</v>
      </c>
      <c r="C19" s="4" t="str">
        <f>"002"</f>
        <v>002</v>
      </c>
    </row>
    <row r="20" spans="1:3" x14ac:dyDescent="0.45">
      <c r="A20" s="1">
        <v>14</v>
      </c>
      <c r="B20" s="1" t="str">
        <f>"00844396"</f>
        <v>00844396</v>
      </c>
      <c r="C20" s="4" t="s">
        <v>6</v>
      </c>
    </row>
    <row r="21" spans="1:3" x14ac:dyDescent="0.45">
      <c r="A21" s="1">
        <v>15</v>
      </c>
      <c r="B21" s="1" t="str">
        <f>"00786388"</f>
        <v>00786388</v>
      </c>
      <c r="C21" s="4" t="str">
        <f>"002"</f>
        <v>002</v>
      </c>
    </row>
    <row r="22" spans="1:3" x14ac:dyDescent="0.45">
      <c r="A22" s="1">
        <v>16</v>
      </c>
      <c r="B22" s="1" t="str">
        <f>"00760190"</f>
        <v>00760190</v>
      </c>
      <c r="C22" s="4" t="s">
        <v>6</v>
      </c>
    </row>
    <row r="23" spans="1:3" x14ac:dyDescent="0.45">
      <c r="A23" s="1">
        <v>17</v>
      </c>
      <c r="B23" s="1" t="str">
        <f>"00982991"</f>
        <v>00982991</v>
      </c>
      <c r="C23" s="4" t="str">
        <f>"002"</f>
        <v>002</v>
      </c>
    </row>
    <row r="24" spans="1:3" x14ac:dyDescent="0.45">
      <c r="A24" s="1">
        <v>18</v>
      </c>
      <c r="B24" s="1" t="str">
        <f>"00826561"</f>
        <v>00826561</v>
      </c>
      <c r="C24" s="4" t="str">
        <f>"002"</f>
        <v>002</v>
      </c>
    </row>
    <row r="25" spans="1:3" x14ac:dyDescent="0.45">
      <c r="A25" s="1">
        <v>19</v>
      </c>
      <c r="B25" s="1" t="str">
        <f>"00713533"</f>
        <v>00713533</v>
      </c>
      <c r="C25" s="4" t="s">
        <v>6</v>
      </c>
    </row>
    <row r="26" spans="1:3" x14ac:dyDescent="0.45">
      <c r="A26" s="1">
        <v>20</v>
      </c>
      <c r="B26" s="1" t="str">
        <f>"00733435"</f>
        <v>00733435</v>
      </c>
      <c r="C26" s="4" t="s">
        <v>6</v>
      </c>
    </row>
    <row r="27" spans="1:3" x14ac:dyDescent="0.45">
      <c r="A27" s="1">
        <v>21</v>
      </c>
      <c r="B27" s="1" t="str">
        <f>"00979905"</f>
        <v>00979905</v>
      </c>
      <c r="C27" s="4" t="str">
        <f>"002"</f>
        <v>002</v>
      </c>
    </row>
    <row r="28" spans="1:3" x14ac:dyDescent="0.45">
      <c r="A28" s="1">
        <v>22</v>
      </c>
      <c r="B28" s="1" t="str">
        <f>"00487037"</f>
        <v>00487037</v>
      </c>
      <c r="C28" s="4" t="s">
        <v>6</v>
      </c>
    </row>
    <row r="29" spans="1:3" x14ac:dyDescent="0.45">
      <c r="A29" s="1">
        <v>23</v>
      </c>
      <c r="B29" s="1" t="str">
        <f>"00804151"</f>
        <v>00804151</v>
      </c>
      <c r="C29" s="4" t="str">
        <f>"002"</f>
        <v>002</v>
      </c>
    </row>
    <row r="30" spans="1:3" x14ac:dyDescent="0.45">
      <c r="A30" s="1">
        <v>24</v>
      </c>
      <c r="B30" s="1" t="str">
        <f>"00197860"</f>
        <v>00197860</v>
      </c>
      <c r="C30" s="4" t="str">
        <f>"002"</f>
        <v>002</v>
      </c>
    </row>
    <row r="31" spans="1:3" x14ac:dyDescent="0.45">
      <c r="A31" s="1">
        <v>25</v>
      </c>
      <c r="B31" s="1" t="str">
        <f>"00982728"</f>
        <v>00982728</v>
      </c>
      <c r="C31" s="4" t="s">
        <v>6</v>
      </c>
    </row>
    <row r="32" spans="1:3" x14ac:dyDescent="0.45">
      <c r="A32" s="1">
        <v>26</v>
      </c>
      <c r="B32" s="1" t="str">
        <f>"00830779"</f>
        <v>00830779</v>
      </c>
      <c r="C32" s="4" t="s">
        <v>6</v>
      </c>
    </row>
    <row r="33" spans="1:3" x14ac:dyDescent="0.45">
      <c r="A33" s="1">
        <v>27</v>
      </c>
      <c r="B33" s="1" t="str">
        <f>"00003308"</f>
        <v>00003308</v>
      </c>
      <c r="C33" s="4" t="str">
        <f>"002"</f>
        <v>002</v>
      </c>
    </row>
    <row r="34" spans="1:3" x14ac:dyDescent="0.45">
      <c r="A34" s="1">
        <v>28</v>
      </c>
      <c r="B34" s="1" t="str">
        <f>"00497736"</f>
        <v>00497736</v>
      </c>
      <c r="C34" s="4" t="s">
        <v>6</v>
      </c>
    </row>
    <row r="35" spans="1:3" x14ac:dyDescent="0.45">
      <c r="A35" s="1">
        <v>29</v>
      </c>
      <c r="B35" s="1" t="str">
        <f>"00024964"</f>
        <v>00024964</v>
      </c>
      <c r="C35" s="4" t="str">
        <f>"002"</f>
        <v>002</v>
      </c>
    </row>
    <row r="36" spans="1:3" x14ac:dyDescent="0.45">
      <c r="A36" s="1">
        <v>30</v>
      </c>
      <c r="B36" s="1" t="str">
        <f>"00236116"</f>
        <v>00236116</v>
      </c>
      <c r="C36" s="4" t="str">
        <f>"002"</f>
        <v>002</v>
      </c>
    </row>
    <row r="37" spans="1:3" x14ac:dyDescent="0.45">
      <c r="A37" s="1">
        <v>31</v>
      </c>
      <c r="B37" s="1" t="str">
        <f>"201506004322"</f>
        <v>201506004322</v>
      </c>
      <c r="C37" s="4" t="s">
        <v>6</v>
      </c>
    </row>
    <row r="38" spans="1:3" x14ac:dyDescent="0.45">
      <c r="A38" s="1">
        <v>32</v>
      </c>
      <c r="B38" s="1" t="str">
        <f>"00156217"</f>
        <v>00156217</v>
      </c>
      <c r="C38" s="4" t="str">
        <f>"002"</f>
        <v>002</v>
      </c>
    </row>
    <row r="39" spans="1:3" x14ac:dyDescent="0.45">
      <c r="A39" s="1">
        <v>33</v>
      </c>
      <c r="B39" s="1" t="str">
        <f>"00487496"</f>
        <v>00487496</v>
      </c>
      <c r="C39" s="4" t="s">
        <v>6</v>
      </c>
    </row>
    <row r="40" spans="1:3" x14ac:dyDescent="0.45">
      <c r="A40" s="1">
        <v>34</v>
      </c>
      <c r="B40" s="1" t="str">
        <f>"00973652"</f>
        <v>00973652</v>
      </c>
      <c r="C40" s="4" t="str">
        <f>"002"</f>
        <v>002</v>
      </c>
    </row>
    <row r="41" spans="1:3" x14ac:dyDescent="0.45">
      <c r="A41" s="1">
        <v>35</v>
      </c>
      <c r="B41" s="1" t="str">
        <f>"00372807"</f>
        <v>00372807</v>
      </c>
      <c r="C41" s="4" t="str">
        <f>"002"</f>
        <v>002</v>
      </c>
    </row>
    <row r="42" spans="1:3" x14ac:dyDescent="0.45">
      <c r="A42" s="1">
        <v>36</v>
      </c>
      <c r="B42" s="1" t="str">
        <f>"00309728"</f>
        <v>00309728</v>
      </c>
      <c r="C42" s="4" t="s">
        <v>6</v>
      </c>
    </row>
    <row r="43" spans="1:3" x14ac:dyDescent="0.45">
      <c r="A43" s="1">
        <v>37</v>
      </c>
      <c r="B43" s="1" t="str">
        <f>"00425995"</f>
        <v>00425995</v>
      </c>
      <c r="C43" s="4" t="s">
        <v>6</v>
      </c>
    </row>
    <row r="44" spans="1:3" x14ac:dyDescent="0.45">
      <c r="A44" s="1">
        <v>38</v>
      </c>
      <c r="B44" s="1" t="str">
        <f>"00498177"</f>
        <v>00498177</v>
      </c>
      <c r="C44" s="4" t="s">
        <v>6</v>
      </c>
    </row>
    <row r="45" spans="1:3" x14ac:dyDescent="0.45">
      <c r="A45" s="1">
        <v>39</v>
      </c>
      <c r="B45" s="1" t="str">
        <f>"201511015611"</f>
        <v>201511015611</v>
      </c>
      <c r="C45" s="4" t="s">
        <v>6</v>
      </c>
    </row>
    <row r="46" spans="1:3" x14ac:dyDescent="0.45">
      <c r="A46" s="1">
        <v>40</v>
      </c>
      <c r="B46" s="1" t="str">
        <f>"00825772"</f>
        <v>00825772</v>
      </c>
      <c r="C46" s="4" t="str">
        <f>"002"</f>
        <v>002</v>
      </c>
    </row>
    <row r="47" spans="1:3" x14ac:dyDescent="0.45">
      <c r="A47" s="1">
        <v>41</v>
      </c>
      <c r="B47" s="1" t="str">
        <f>"00517349"</f>
        <v>00517349</v>
      </c>
      <c r="C47" s="4" t="s">
        <v>6</v>
      </c>
    </row>
    <row r="48" spans="1:3" x14ac:dyDescent="0.45">
      <c r="A48" s="1">
        <v>42</v>
      </c>
      <c r="B48" s="1" t="str">
        <f>"00709195"</f>
        <v>00709195</v>
      </c>
      <c r="C48" s="4" t="str">
        <f>"002"</f>
        <v>002</v>
      </c>
    </row>
    <row r="49" spans="1:3" x14ac:dyDescent="0.45">
      <c r="A49" s="1">
        <v>43</v>
      </c>
      <c r="B49" s="1" t="str">
        <f>"00488028"</f>
        <v>00488028</v>
      </c>
      <c r="C49" s="4" t="s">
        <v>8</v>
      </c>
    </row>
    <row r="50" spans="1:3" x14ac:dyDescent="0.45">
      <c r="A50" s="1">
        <v>44</v>
      </c>
      <c r="B50" s="1" t="str">
        <f>"00911245"</f>
        <v>00911245</v>
      </c>
      <c r="C50" s="4" t="s">
        <v>6</v>
      </c>
    </row>
    <row r="51" spans="1:3" x14ac:dyDescent="0.45">
      <c r="A51" s="1">
        <v>45</v>
      </c>
      <c r="B51" s="1" t="str">
        <f>"00727966"</f>
        <v>00727966</v>
      </c>
      <c r="C51" s="4" t="s">
        <v>6</v>
      </c>
    </row>
    <row r="52" spans="1:3" x14ac:dyDescent="0.45">
      <c r="A52" s="1">
        <v>46</v>
      </c>
      <c r="B52" s="1" t="str">
        <f>"00502221"</f>
        <v>00502221</v>
      </c>
      <c r="C52" s="4" t="s">
        <v>6</v>
      </c>
    </row>
    <row r="53" spans="1:3" x14ac:dyDescent="0.45">
      <c r="A53" s="1">
        <v>47</v>
      </c>
      <c r="B53" s="1" t="str">
        <f>"00835051"</f>
        <v>00835051</v>
      </c>
      <c r="C53" s="4" t="str">
        <f>"002"</f>
        <v>002</v>
      </c>
    </row>
    <row r="54" spans="1:3" x14ac:dyDescent="0.45">
      <c r="A54" s="1">
        <v>48</v>
      </c>
      <c r="B54" s="1" t="str">
        <f>"201604004633"</f>
        <v>201604004633</v>
      </c>
      <c r="C54" s="4" t="s">
        <v>6</v>
      </c>
    </row>
    <row r="55" spans="1:3" x14ac:dyDescent="0.45">
      <c r="A55" s="1">
        <v>49</v>
      </c>
      <c r="B55" s="1" t="str">
        <f>"00225516"</f>
        <v>00225516</v>
      </c>
      <c r="C55" s="4" t="s">
        <v>6</v>
      </c>
    </row>
    <row r="56" spans="1:3" x14ac:dyDescent="0.45">
      <c r="A56" s="1">
        <v>50</v>
      </c>
      <c r="B56" s="1" t="str">
        <f>"00559543"</f>
        <v>00559543</v>
      </c>
      <c r="C56" s="4" t="s">
        <v>6</v>
      </c>
    </row>
    <row r="57" spans="1:3" x14ac:dyDescent="0.45">
      <c r="A57" s="1">
        <v>51</v>
      </c>
      <c r="B57" s="1" t="str">
        <f>"00981506"</f>
        <v>00981506</v>
      </c>
      <c r="C57" s="4" t="str">
        <f>"002"</f>
        <v>002</v>
      </c>
    </row>
    <row r="58" spans="1:3" x14ac:dyDescent="0.45">
      <c r="A58" s="1">
        <v>52</v>
      </c>
      <c r="B58" s="1" t="str">
        <f>"00974109"</f>
        <v>00974109</v>
      </c>
      <c r="C58" s="4" t="s">
        <v>6</v>
      </c>
    </row>
    <row r="59" spans="1:3" x14ac:dyDescent="0.45">
      <c r="A59" s="1">
        <v>53</v>
      </c>
      <c r="B59" s="1" t="str">
        <f>"00111911"</f>
        <v>00111911</v>
      </c>
      <c r="C59" s="4" t="s">
        <v>6</v>
      </c>
    </row>
    <row r="60" spans="1:3" x14ac:dyDescent="0.45">
      <c r="A60" s="1">
        <v>54</v>
      </c>
      <c r="B60" s="1" t="str">
        <f>"00925804"</f>
        <v>00925804</v>
      </c>
      <c r="C60" s="4" t="str">
        <f>"002"</f>
        <v>002</v>
      </c>
    </row>
    <row r="61" spans="1:3" x14ac:dyDescent="0.45">
      <c r="A61" s="1">
        <v>55</v>
      </c>
      <c r="B61" s="1" t="str">
        <f>"00184983"</f>
        <v>00184983</v>
      </c>
      <c r="C61" s="4" t="s">
        <v>6</v>
      </c>
    </row>
    <row r="62" spans="1:3" x14ac:dyDescent="0.45">
      <c r="A62" s="1">
        <v>56</v>
      </c>
      <c r="B62" s="1" t="str">
        <f>"00826571"</f>
        <v>00826571</v>
      </c>
      <c r="C62" s="4" t="str">
        <f>"002"</f>
        <v>002</v>
      </c>
    </row>
    <row r="63" spans="1:3" x14ac:dyDescent="0.45">
      <c r="A63" s="1">
        <v>57</v>
      </c>
      <c r="B63" s="1" t="str">
        <f>"00910284"</f>
        <v>00910284</v>
      </c>
      <c r="C63" s="4" t="str">
        <f>"002"</f>
        <v>002</v>
      </c>
    </row>
    <row r="64" spans="1:3" x14ac:dyDescent="0.45">
      <c r="A64" s="1">
        <v>58</v>
      </c>
      <c r="B64" s="1" t="str">
        <f>"00661165"</f>
        <v>00661165</v>
      </c>
      <c r="C64" s="4" t="s">
        <v>6</v>
      </c>
    </row>
    <row r="65" spans="1:3" x14ac:dyDescent="0.45">
      <c r="A65" s="1">
        <v>59</v>
      </c>
      <c r="B65" s="1" t="str">
        <f>"00975893"</f>
        <v>00975893</v>
      </c>
      <c r="C65" s="4" t="str">
        <f>"002"</f>
        <v>002</v>
      </c>
    </row>
    <row r="66" spans="1:3" ht="28.5" x14ac:dyDescent="0.45">
      <c r="A66" s="1">
        <v>60</v>
      </c>
      <c r="B66" s="1" t="str">
        <f>"00841919"</f>
        <v>00841919</v>
      </c>
      <c r="C66" s="4" t="s">
        <v>9</v>
      </c>
    </row>
    <row r="67" spans="1:3" x14ac:dyDescent="0.45">
      <c r="A67" s="1">
        <v>61</v>
      </c>
      <c r="B67" s="1" t="str">
        <f>"00790988"</f>
        <v>00790988</v>
      </c>
      <c r="C67" s="4" t="str">
        <f>"002"</f>
        <v>002</v>
      </c>
    </row>
    <row r="68" spans="1:3" x14ac:dyDescent="0.45">
      <c r="A68" s="1">
        <v>62</v>
      </c>
      <c r="B68" s="1" t="str">
        <f>"00980839"</f>
        <v>00980839</v>
      </c>
      <c r="C68" s="4" t="str">
        <f>"002"</f>
        <v>002</v>
      </c>
    </row>
    <row r="69" spans="1:3" x14ac:dyDescent="0.45">
      <c r="A69" s="1">
        <v>63</v>
      </c>
      <c r="B69" s="1" t="str">
        <f>"201511029052"</f>
        <v>201511029052</v>
      </c>
      <c r="C69" s="4" t="s">
        <v>7</v>
      </c>
    </row>
    <row r="70" spans="1:3" x14ac:dyDescent="0.45">
      <c r="A70" s="1">
        <v>64</v>
      </c>
      <c r="B70" s="1" t="str">
        <f>"00212855"</f>
        <v>00212855</v>
      </c>
      <c r="C70" s="4" t="s">
        <v>6</v>
      </c>
    </row>
    <row r="71" spans="1:3" x14ac:dyDescent="0.45">
      <c r="A71" s="1">
        <v>65</v>
      </c>
      <c r="B71" s="1" t="str">
        <f>"00650769"</f>
        <v>00650769</v>
      </c>
      <c r="C71" s="4" t="s">
        <v>8</v>
      </c>
    </row>
    <row r="72" spans="1:3" x14ac:dyDescent="0.45">
      <c r="A72" s="1">
        <v>66</v>
      </c>
      <c r="B72" s="1" t="str">
        <f>"00445594"</f>
        <v>00445594</v>
      </c>
      <c r="C72" s="4" t="s">
        <v>6</v>
      </c>
    </row>
    <row r="73" spans="1:3" x14ac:dyDescent="0.45">
      <c r="A73" s="1">
        <v>67</v>
      </c>
      <c r="B73" s="1" t="str">
        <f>"00953267"</f>
        <v>00953267</v>
      </c>
      <c r="C73" s="4" t="s">
        <v>6</v>
      </c>
    </row>
    <row r="74" spans="1:3" x14ac:dyDescent="0.45">
      <c r="A74" s="1">
        <v>68</v>
      </c>
      <c r="B74" s="1" t="str">
        <f>"00743745"</f>
        <v>00743745</v>
      </c>
      <c r="C74" s="4" t="str">
        <f>"002"</f>
        <v>002</v>
      </c>
    </row>
    <row r="75" spans="1:3" x14ac:dyDescent="0.45">
      <c r="A75" s="1">
        <v>69</v>
      </c>
      <c r="B75" s="1" t="str">
        <f>"00007389"</f>
        <v>00007389</v>
      </c>
      <c r="C75" s="4" t="s">
        <v>7</v>
      </c>
    </row>
    <row r="76" spans="1:3" x14ac:dyDescent="0.45">
      <c r="A76" s="1">
        <v>70</v>
      </c>
      <c r="B76" s="1" t="str">
        <f>"00349747"</f>
        <v>00349747</v>
      </c>
      <c r="C76" s="4" t="str">
        <f>"004"</f>
        <v>004</v>
      </c>
    </row>
    <row r="77" spans="1:3" x14ac:dyDescent="0.45">
      <c r="A77" s="1">
        <v>71</v>
      </c>
      <c r="B77" s="1" t="str">
        <f>"201601000649"</f>
        <v>201601000649</v>
      </c>
      <c r="C77" s="4" t="str">
        <f>"002"</f>
        <v>002</v>
      </c>
    </row>
    <row r="78" spans="1:3" x14ac:dyDescent="0.45">
      <c r="A78" s="1">
        <v>72</v>
      </c>
      <c r="B78" s="1" t="str">
        <f>"201406006122"</f>
        <v>201406006122</v>
      </c>
      <c r="C78" s="4" t="s">
        <v>7</v>
      </c>
    </row>
    <row r="79" spans="1:3" x14ac:dyDescent="0.45">
      <c r="A79" s="1">
        <v>73</v>
      </c>
      <c r="B79" s="1" t="str">
        <f>"00501743"</f>
        <v>00501743</v>
      </c>
      <c r="C79" s="4" t="str">
        <f>"002"</f>
        <v>002</v>
      </c>
    </row>
    <row r="80" spans="1:3" x14ac:dyDescent="0.45">
      <c r="A80" s="1">
        <v>74</v>
      </c>
      <c r="B80" s="1" t="str">
        <f>"00305189"</f>
        <v>00305189</v>
      </c>
      <c r="C80" s="4" t="str">
        <f>"002"</f>
        <v>002</v>
      </c>
    </row>
    <row r="81" spans="1:3" x14ac:dyDescent="0.45">
      <c r="A81" s="1">
        <v>75</v>
      </c>
      <c r="B81" s="1" t="str">
        <f>"00011219"</f>
        <v>00011219</v>
      </c>
      <c r="C81" s="4" t="s">
        <v>6</v>
      </c>
    </row>
    <row r="82" spans="1:3" x14ac:dyDescent="0.45">
      <c r="A82" s="1">
        <v>76</v>
      </c>
      <c r="B82" s="1" t="str">
        <f>"00903778"</f>
        <v>00903778</v>
      </c>
      <c r="C82" s="4" t="str">
        <f>"002"</f>
        <v>002</v>
      </c>
    </row>
    <row r="83" spans="1:3" x14ac:dyDescent="0.45">
      <c r="A83" s="1">
        <v>77</v>
      </c>
      <c r="B83" s="1" t="str">
        <f>"00898509"</f>
        <v>00898509</v>
      </c>
      <c r="C83" s="4" t="str">
        <f>"002"</f>
        <v>002</v>
      </c>
    </row>
    <row r="84" spans="1:3" x14ac:dyDescent="0.45">
      <c r="A84" s="1">
        <v>78</v>
      </c>
      <c r="B84" s="1" t="str">
        <f>"00980909"</f>
        <v>00980909</v>
      </c>
      <c r="C84" s="4" t="s">
        <v>6</v>
      </c>
    </row>
    <row r="85" spans="1:3" x14ac:dyDescent="0.45">
      <c r="A85" s="1">
        <v>79</v>
      </c>
      <c r="B85" s="1" t="str">
        <f>"00980313"</f>
        <v>00980313</v>
      </c>
      <c r="C85" s="4" t="str">
        <f>"002"</f>
        <v>002</v>
      </c>
    </row>
    <row r="86" spans="1:3" x14ac:dyDescent="0.45">
      <c r="A86" s="1">
        <v>80</v>
      </c>
      <c r="B86" s="1" t="str">
        <f>"00986971"</f>
        <v>00986971</v>
      </c>
      <c r="C86" s="4" t="s">
        <v>6</v>
      </c>
    </row>
    <row r="87" spans="1:3" x14ac:dyDescent="0.45">
      <c r="A87" s="1">
        <v>81</v>
      </c>
      <c r="B87" s="1" t="str">
        <f>"00648586"</f>
        <v>00648586</v>
      </c>
      <c r="C87" s="4" t="str">
        <f>"002"</f>
        <v>002</v>
      </c>
    </row>
    <row r="88" spans="1:3" x14ac:dyDescent="0.45">
      <c r="A88" s="1">
        <v>82</v>
      </c>
      <c r="B88" s="1" t="str">
        <f>"00155999"</f>
        <v>00155999</v>
      </c>
      <c r="C88" s="4" t="s">
        <v>10</v>
      </c>
    </row>
    <row r="89" spans="1:3" x14ac:dyDescent="0.45">
      <c r="A89" s="1">
        <v>83</v>
      </c>
      <c r="B89" s="1" t="str">
        <f>"00716636"</f>
        <v>00716636</v>
      </c>
      <c r="C89" s="4" t="s">
        <v>8</v>
      </c>
    </row>
    <row r="90" spans="1:3" x14ac:dyDescent="0.45">
      <c r="A90" s="1">
        <v>84</v>
      </c>
      <c r="B90" s="1" t="str">
        <f>"00738193"</f>
        <v>00738193</v>
      </c>
      <c r="C90" s="4" t="str">
        <f>"002"</f>
        <v>002</v>
      </c>
    </row>
    <row r="91" spans="1:3" x14ac:dyDescent="0.45">
      <c r="A91" s="1">
        <v>85</v>
      </c>
      <c r="B91" s="1" t="str">
        <f>"00905503"</f>
        <v>00905503</v>
      </c>
      <c r="C91" s="4" t="s">
        <v>6</v>
      </c>
    </row>
    <row r="92" spans="1:3" x14ac:dyDescent="0.45">
      <c r="A92" s="1">
        <v>86</v>
      </c>
      <c r="B92" s="1" t="str">
        <f>"00226434"</f>
        <v>00226434</v>
      </c>
      <c r="C92" s="4" t="str">
        <f>"002"</f>
        <v>002</v>
      </c>
    </row>
    <row r="93" spans="1:3" x14ac:dyDescent="0.45">
      <c r="A93" s="1">
        <v>87</v>
      </c>
      <c r="B93" s="1" t="str">
        <f>"201512001671"</f>
        <v>201512001671</v>
      </c>
      <c r="C93" s="4" t="s">
        <v>6</v>
      </c>
    </row>
    <row r="94" spans="1:3" x14ac:dyDescent="0.45">
      <c r="A94" s="1">
        <v>88</v>
      </c>
      <c r="B94" s="1" t="str">
        <f>"00762767"</f>
        <v>00762767</v>
      </c>
      <c r="C94" s="4" t="s">
        <v>8</v>
      </c>
    </row>
    <row r="95" spans="1:3" x14ac:dyDescent="0.45">
      <c r="A95" s="1">
        <v>89</v>
      </c>
      <c r="B95" s="1" t="str">
        <f>"00983848"</f>
        <v>00983848</v>
      </c>
      <c r="C95" s="4" t="str">
        <f>"001"</f>
        <v>001</v>
      </c>
    </row>
    <row r="96" spans="1:3" x14ac:dyDescent="0.45">
      <c r="A96" s="1">
        <v>90</v>
      </c>
      <c r="B96" s="1" t="str">
        <f>"00348571"</f>
        <v>00348571</v>
      </c>
      <c r="C96" s="4" t="str">
        <f>"002"</f>
        <v>002</v>
      </c>
    </row>
    <row r="97" spans="1:3" x14ac:dyDescent="0.45">
      <c r="A97" s="1">
        <v>91</v>
      </c>
      <c r="B97" s="1" t="str">
        <f>"00659163"</f>
        <v>00659163</v>
      </c>
      <c r="C97" s="4" t="s">
        <v>6</v>
      </c>
    </row>
    <row r="98" spans="1:3" x14ac:dyDescent="0.45">
      <c r="A98" s="1">
        <v>92</v>
      </c>
      <c r="B98" s="1" t="str">
        <f>"00004947"</f>
        <v>00004947</v>
      </c>
      <c r="C98" s="4" t="str">
        <f>"002"</f>
        <v>002</v>
      </c>
    </row>
    <row r="99" spans="1:3" x14ac:dyDescent="0.45">
      <c r="A99" s="1">
        <v>93</v>
      </c>
      <c r="B99" s="1" t="str">
        <f>"00434099"</f>
        <v>00434099</v>
      </c>
      <c r="C99" s="4" t="str">
        <f>"002"</f>
        <v>002</v>
      </c>
    </row>
    <row r="100" spans="1:3" x14ac:dyDescent="0.45">
      <c r="A100" s="1">
        <v>94</v>
      </c>
      <c r="B100" s="1" t="str">
        <f>"00308200"</f>
        <v>00308200</v>
      </c>
      <c r="C100" s="4" t="s">
        <v>6</v>
      </c>
    </row>
    <row r="101" spans="1:3" x14ac:dyDescent="0.45">
      <c r="A101" s="1">
        <v>95</v>
      </c>
      <c r="B101" s="1" t="str">
        <f>"00223329"</f>
        <v>00223329</v>
      </c>
      <c r="C101" s="4" t="str">
        <f>"002"</f>
        <v>002</v>
      </c>
    </row>
    <row r="102" spans="1:3" x14ac:dyDescent="0.45">
      <c r="A102" s="1">
        <v>96</v>
      </c>
      <c r="B102" s="1" t="str">
        <f>"00984717"</f>
        <v>00984717</v>
      </c>
      <c r="C102" s="4" t="str">
        <f>"004"</f>
        <v>004</v>
      </c>
    </row>
    <row r="103" spans="1:3" x14ac:dyDescent="0.45">
      <c r="A103" s="1">
        <v>97</v>
      </c>
      <c r="B103" s="1" t="str">
        <f>"00119364"</f>
        <v>00119364</v>
      </c>
      <c r="C103" s="4" t="str">
        <f>"002"</f>
        <v>002</v>
      </c>
    </row>
    <row r="104" spans="1:3" x14ac:dyDescent="0.45">
      <c r="A104" s="1">
        <v>98</v>
      </c>
      <c r="B104" s="1" t="str">
        <f>"00473007"</f>
        <v>00473007</v>
      </c>
      <c r="C104" s="4" t="str">
        <f>"002"</f>
        <v>002</v>
      </c>
    </row>
    <row r="105" spans="1:3" x14ac:dyDescent="0.45">
      <c r="A105" s="1">
        <v>99</v>
      </c>
      <c r="B105" s="1" t="str">
        <f>"00244379"</f>
        <v>00244379</v>
      </c>
      <c r="C105" s="4" t="s">
        <v>8</v>
      </c>
    </row>
    <row r="106" spans="1:3" x14ac:dyDescent="0.45">
      <c r="A106" s="1">
        <v>100</v>
      </c>
      <c r="B106" s="1" t="str">
        <f>"00984915"</f>
        <v>00984915</v>
      </c>
      <c r="C106" s="4" t="s">
        <v>8</v>
      </c>
    </row>
    <row r="107" spans="1:3" x14ac:dyDescent="0.45">
      <c r="A107" s="1">
        <v>101</v>
      </c>
      <c r="B107" s="1" t="str">
        <f>"00976889"</f>
        <v>00976889</v>
      </c>
      <c r="C107" s="4" t="str">
        <f>"002"</f>
        <v>002</v>
      </c>
    </row>
    <row r="108" spans="1:3" x14ac:dyDescent="0.45">
      <c r="A108" s="1">
        <v>102</v>
      </c>
      <c r="B108" s="1" t="str">
        <f>"00428825"</f>
        <v>00428825</v>
      </c>
      <c r="C108" s="4" t="str">
        <f>"002"</f>
        <v>002</v>
      </c>
    </row>
    <row r="109" spans="1:3" x14ac:dyDescent="0.45">
      <c r="A109" s="1">
        <v>103</v>
      </c>
      <c r="B109" s="1" t="str">
        <f>"00496609"</f>
        <v>00496609</v>
      </c>
      <c r="C109" s="4" t="s">
        <v>8</v>
      </c>
    </row>
    <row r="110" spans="1:3" x14ac:dyDescent="0.45">
      <c r="A110" s="1">
        <v>104</v>
      </c>
      <c r="B110" s="1" t="str">
        <f>"00906505"</f>
        <v>00906505</v>
      </c>
      <c r="C110" s="4" t="s">
        <v>8</v>
      </c>
    </row>
    <row r="111" spans="1:3" x14ac:dyDescent="0.45">
      <c r="A111" s="1">
        <v>105</v>
      </c>
      <c r="B111" s="1" t="str">
        <f>"00111632"</f>
        <v>00111632</v>
      </c>
      <c r="C111" s="4" t="s">
        <v>6</v>
      </c>
    </row>
    <row r="112" spans="1:3" x14ac:dyDescent="0.45">
      <c r="A112" s="1">
        <v>106</v>
      </c>
      <c r="B112" s="1" t="str">
        <f>"00985890"</f>
        <v>00985890</v>
      </c>
      <c r="C112" s="4" t="s">
        <v>6</v>
      </c>
    </row>
    <row r="113" spans="1:3" x14ac:dyDescent="0.45">
      <c r="A113" s="1">
        <v>107</v>
      </c>
      <c r="B113" s="1" t="str">
        <f>"00304798"</f>
        <v>00304798</v>
      </c>
      <c r="C113" s="4" t="s">
        <v>6</v>
      </c>
    </row>
    <row r="114" spans="1:3" x14ac:dyDescent="0.45">
      <c r="A114" s="1">
        <v>108</v>
      </c>
      <c r="B114" s="1" t="str">
        <f>"00975475"</f>
        <v>00975475</v>
      </c>
      <c r="C114" s="4" t="str">
        <f>"002"</f>
        <v>002</v>
      </c>
    </row>
    <row r="115" spans="1:3" x14ac:dyDescent="0.45">
      <c r="A115" s="1">
        <v>109</v>
      </c>
      <c r="B115" s="1" t="str">
        <f>"00325496"</f>
        <v>00325496</v>
      </c>
      <c r="C115" s="4" t="str">
        <f>"004"</f>
        <v>004</v>
      </c>
    </row>
    <row r="116" spans="1:3" x14ac:dyDescent="0.45">
      <c r="A116" s="1">
        <v>110</v>
      </c>
      <c r="B116" s="1" t="str">
        <f>"00502703"</f>
        <v>00502703</v>
      </c>
      <c r="C116" s="4" t="s">
        <v>6</v>
      </c>
    </row>
    <row r="117" spans="1:3" x14ac:dyDescent="0.45">
      <c r="A117" s="1">
        <v>111</v>
      </c>
      <c r="B117" s="1" t="str">
        <f>"00986377"</f>
        <v>00986377</v>
      </c>
      <c r="C117" s="4" t="s">
        <v>6</v>
      </c>
    </row>
    <row r="118" spans="1:3" x14ac:dyDescent="0.45">
      <c r="A118" s="1">
        <v>112</v>
      </c>
      <c r="B118" s="1" t="str">
        <f>"00344264"</f>
        <v>00344264</v>
      </c>
      <c r="C118" s="4" t="s">
        <v>6</v>
      </c>
    </row>
    <row r="119" spans="1:3" x14ac:dyDescent="0.45">
      <c r="A119" s="1">
        <v>113</v>
      </c>
      <c r="B119" s="1" t="str">
        <f>"201405000442"</f>
        <v>201405000442</v>
      </c>
      <c r="C119" s="4" t="s">
        <v>7</v>
      </c>
    </row>
    <row r="120" spans="1:3" ht="42.75" x14ac:dyDescent="0.45">
      <c r="A120" s="1">
        <v>114</v>
      </c>
      <c r="B120" s="6" t="str">
        <f>"00239469"</f>
        <v>00239469</v>
      </c>
      <c r="C120" s="4" t="s">
        <v>11</v>
      </c>
    </row>
    <row r="121" spans="1:3" x14ac:dyDescent="0.45">
      <c r="A121" s="1">
        <v>115</v>
      </c>
      <c r="B121" s="1" t="str">
        <f>"00369829"</f>
        <v>00369829</v>
      </c>
      <c r="C121" s="4" t="s">
        <v>6</v>
      </c>
    </row>
    <row r="122" spans="1:3" x14ac:dyDescent="0.45">
      <c r="A122" s="1">
        <v>116</v>
      </c>
      <c r="B122" s="1" t="str">
        <f>"00156883"</f>
        <v>00156883</v>
      </c>
      <c r="C122" s="4" t="s">
        <v>7</v>
      </c>
    </row>
    <row r="123" spans="1:3" x14ac:dyDescent="0.45">
      <c r="A123" s="1">
        <v>117</v>
      </c>
      <c r="B123" s="1" t="str">
        <f>"00818022"</f>
        <v>00818022</v>
      </c>
      <c r="C123" s="4" t="str">
        <f>"002"</f>
        <v>002</v>
      </c>
    </row>
    <row r="124" spans="1:3" x14ac:dyDescent="0.45">
      <c r="A124" s="1">
        <v>118</v>
      </c>
      <c r="B124" s="1" t="str">
        <f>"00978116"</f>
        <v>00978116</v>
      </c>
      <c r="C124" s="4" t="str">
        <f>"002"</f>
        <v>002</v>
      </c>
    </row>
    <row r="125" spans="1:3" x14ac:dyDescent="0.45">
      <c r="A125" s="1">
        <v>119</v>
      </c>
      <c r="B125" s="1" t="str">
        <f>"201406002008"</f>
        <v>201406002008</v>
      </c>
      <c r="C125" s="4" t="str">
        <f>"002"</f>
        <v>002</v>
      </c>
    </row>
    <row r="126" spans="1:3" x14ac:dyDescent="0.45">
      <c r="A126" s="1">
        <v>120</v>
      </c>
      <c r="B126" s="1" t="str">
        <f>"00773074"</f>
        <v>00773074</v>
      </c>
      <c r="C126" s="4" t="s">
        <v>6</v>
      </c>
    </row>
    <row r="127" spans="1:3" x14ac:dyDescent="0.45">
      <c r="A127" s="1">
        <v>121</v>
      </c>
      <c r="B127" s="1" t="str">
        <f>"00158485"</f>
        <v>00158485</v>
      </c>
      <c r="C127" s="4" t="s">
        <v>7</v>
      </c>
    </row>
    <row r="128" spans="1:3" x14ac:dyDescent="0.45">
      <c r="A128" s="1">
        <v>122</v>
      </c>
      <c r="B128" s="1" t="str">
        <f>"00018892"</f>
        <v>00018892</v>
      </c>
      <c r="C128" s="4" t="s">
        <v>6</v>
      </c>
    </row>
    <row r="129" spans="1:3" x14ac:dyDescent="0.45">
      <c r="A129" s="1">
        <v>123</v>
      </c>
      <c r="B129" s="1" t="str">
        <f>"00653778"</f>
        <v>00653778</v>
      </c>
      <c r="C129" s="4" t="s">
        <v>6</v>
      </c>
    </row>
    <row r="130" spans="1:3" x14ac:dyDescent="0.45">
      <c r="A130" s="1">
        <v>124</v>
      </c>
      <c r="B130" s="1" t="str">
        <f>"00983093"</f>
        <v>00983093</v>
      </c>
      <c r="C130" s="4" t="str">
        <f>"002"</f>
        <v>002</v>
      </c>
    </row>
    <row r="131" spans="1:3" x14ac:dyDescent="0.45">
      <c r="A131" s="1">
        <v>125</v>
      </c>
      <c r="B131" s="1" t="str">
        <f>"00447927"</f>
        <v>00447927</v>
      </c>
      <c r="C131" s="4" t="str">
        <f>"002"</f>
        <v>002</v>
      </c>
    </row>
    <row r="132" spans="1:3" x14ac:dyDescent="0.45">
      <c r="A132" s="1">
        <v>126</v>
      </c>
      <c r="B132" s="1" t="str">
        <f>"00976040"</f>
        <v>00976040</v>
      </c>
      <c r="C132" s="4" t="str">
        <f>"002"</f>
        <v>002</v>
      </c>
    </row>
    <row r="133" spans="1:3" x14ac:dyDescent="0.45">
      <c r="A133" s="1">
        <v>127</v>
      </c>
      <c r="B133" s="1" t="str">
        <f>"00224639"</f>
        <v>00224639</v>
      </c>
      <c r="C133" s="4" t="s">
        <v>6</v>
      </c>
    </row>
    <row r="134" spans="1:3" x14ac:dyDescent="0.45">
      <c r="A134" s="1">
        <v>128</v>
      </c>
      <c r="B134" s="1" t="str">
        <f>"201410000449"</f>
        <v>201410000449</v>
      </c>
      <c r="C134" s="4" t="s">
        <v>6</v>
      </c>
    </row>
    <row r="135" spans="1:3" x14ac:dyDescent="0.45">
      <c r="A135" s="1">
        <v>129</v>
      </c>
      <c r="B135" s="1" t="str">
        <f>"00249770"</f>
        <v>00249770</v>
      </c>
      <c r="C135" s="4" t="s">
        <v>6</v>
      </c>
    </row>
    <row r="136" spans="1:3" x14ac:dyDescent="0.45">
      <c r="A136" s="1">
        <v>130</v>
      </c>
      <c r="B136" s="1" t="str">
        <f>"00913438"</f>
        <v>00913438</v>
      </c>
      <c r="C136" s="4" t="str">
        <f>"002"</f>
        <v>002</v>
      </c>
    </row>
    <row r="137" spans="1:3" x14ac:dyDescent="0.45">
      <c r="A137" s="1">
        <v>131</v>
      </c>
      <c r="B137" s="1" t="str">
        <f>"00642613"</f>
        <v>00642613</v>
      </c>
      <c r="C137" s="4" t="str">
        <f>"002"</f>
        <v>002</v>
      </c>
    </row>
    <row r="138" spans="1:3" x14ac:dyDescent="0.45">
      <c r="A138" s="1">
        <v>132</v>
      </c>
      <c r="B138" s="1" t="str">
        <f>"00639715"</f>
        <v>00639715</v>
      </c>
      <c r="C138" s="4" t="s">
        <v>7</v>
      </c>
    </row>
    <row r="139" spans="1:3" x14ac:dyDescent="0.45">
      <c r="A139" s="1">
        <v>133</v>
      </c>
      <c r="B139" s="1" t="str">
        <f>"00599816"</f>
        <v>00599816</v>
      </c>
      <c r="C139" s="4" t="s">
        <v>6</v>
      </c>
    </row>
    <row r="140" spans="1:3" x14ac:dyDescent="0.45">
      <c r="A140" s="1">
        <v>134</v>
      </c>
      <c r="B140" s="1" t="str">
        <f>"00188629"</f>
        <v>00188629</v>
      </c>
      <c r="C140" s="4" t="s">
        <v>6</v>
      </c>
    </row>
    <row r="141" spans="1:3" x14ac:dyDescent="0.45">
      <c r="A141" s="1">
        <v>135</v>
      </c>
      <c r="B141" s="1" t="str">
        <f>"00910113"</f>
        <v>00910113</v>
      </c>
      <c r="C141" s="4" t="str">
        <f>"002"</f>
        <v>002</v>
      </c>
    </row>
    <row r="142" spans="1:3" x14ac:dyDescent="0.45">
      <c r="A142" s="1">
        <v>136</v>
      </c>
      <c r="B142" s="1" t="str">
        <f>"00985215"</f>
        <v>00985215</v>
      </c>
      <c r="C142" s="4" t="str">
        <f>"002"</f>
        <v>002</v>
      </c>
    </row>
    <row r="143" spans="1:3" x14ac:dyDescent="0.45">
      <c r="A143" s="1">
        <v>137</v>
      </c>
      <c r="B143" s="1" t="str">
        <f>"00459266"</f>
        <v>00459266</v>
      </c>
      <c r="C143" s="4" t="s">
        <v>6</v>
      </c>
    </row>
    <row r="144" spans="1:3" x14ac:dyDescent="0.45">
      <c r="A144" s="1">
        <v>138</v>
      </c>
      <c r="B144" s="1" t="str">
        <f>"00106994"</f>
        <v>00106994</v>
      </c>
      <c r="C144" s="4" t="str">
        <f>"002"</f>
        <v>002</v>
      </c>
    </row>
    <row r="145" spans="1:3" x14ac:dyDescent="0.45">
      <c r="A145" s="1">
        <v>139</v>
      </c>
      <c r="B145" s="1" t="str">
        <f>"201504001215"</f>
        <v>201504001215</v>
      </c>
      <c r="C145" s="4" t="s">
        <v>7</v>
      </c>
    </row>
    <row r="146" spans="1:3" x14ac:dyDescent="0.45">
      <c r="A146" s="1">
        <v>140</v>
      </c>
      <c r="B146" s="1" t="str">
        <f>"00625805"</f>
        <v>00625805</v>
      </c>
      <c r="C146" s="4" t="str">
        <f>"002"</f>
        <v>002</v>
      </c>
    </row>
    <row r="147" spans="1:3" x14ac:dyDescent="0.45">
      <c r="A147" s="1">
        <v>141</v>
      </c>
      <c r="B147" s="1" t="str">
        <f>"201511014994"</f>
        <v>201511014994</v>
      </c>
      <c r="C147" s="4" t="s">
        <v>6</v>
      </c>
    </row>
    <row r="148" spans="1:3" x14ac:dyDescent="0.45">
      <c r="A148" s="1">
        <v>142</v>
      </c>
      <c r="B148" s="1" t="str">
        <f>"00812202"</f>
        <v>00812202</v>
      </c>
      <c r="C148" s="4" t="s">
        <v>6</v>
      </c>
    </row>
    <row r="149" spans="1:3" x14ac:dyDescent="0.45">
      <c r="A149" s="1">
        <v>143</v>
      </c>
      <c r="B149" s="1" t="str">
        <f>"00787244"</f>
        <v>00787244</v>
      </c>
      <c r="C149" s="4" t="str">
        <f>"002"</f>
        <v>002</v>
      </c>
    </row>
    <row r="150" spans="1:3" x14ac:dyDescent="0.45">
      <c r="A150" s="1">
        <v>144</v>
      </c>
      <c r="B150" s="1" t="str">
        <f>"00908188"</f>
        <v>00908188</v>
      </c>
      <c r="C150" s="4" t="str">
        <f>"004"</f>
        <v>004</v>
      </c>
    </row>
    <row r="151" spans="1:3" x14ac:dyDescent="0.45">
      <c r="A151" s="1">
        <v>145</v>
      </c>
      <c r="B151" s="1" t="str">
        <f>"00733434"</f>
        <v>00733434</v>
      </c>
      <c r="C151" s="4" t="str">
        <f>"002"</f>
        <v>002</v>
      </c>
    </row>
    <row r="152" spans="1:3" x14ac:dyDescent="0.45">
      <c r="A152" s="1">
        <v>146</v>
      </c>
      <c r="B152" s="1" t="str">
        <f>"00981992"</f>
        <v>00981992</v>
      </c>
      <c r="C152" s="4" t="str">
        <f>"002"</f>
        <v>002</v>
      </c>
    </row>
    <row r="153" spans="1:3" x14ac:dyDescent="0.45">
      <c r="A153" s="1">
        <v>147</v>
      </c>
      <c r="B153" s="1" t="str">
        <f>"00756104"</f>
        <v>00756104</v>
      </c>
      <c r="C153" s="4" t="str">
        <f>"002"</f>
        <v>002</v>
      </c>
    </row>
    <row r="154" spans="1:3" x14ac:dyDescent="0.45">
      <c r="A154" s="1">
        <v>148</v>
      </c>
      <c r="B154" s="1" t="str">
        <f>"00520406"</f>
        <v>00520406</v>
      </c>
      <c r="C154" s="4" t="s">
        <v>6</v>
      </c>
    </row>
    <row r="155" spans="1:3" x14ac:dyDescent="0.45">
      <c r="A155" s="1">
        <v>149</v>
      </c>
      <c r="B155" s="1" t="str">
        <f>"201510003289"</f>
        <v>201510003289</v>
      </c>
      <c r="C155" s="4" t="s">
        <v>8</v>
      </c>
    </row>
    <row r="156" spans="1:3" x14ac:dyDescent="0.45">
      <c r="A156" s="1">
        <v>150</v>
      </c>
      <c r="B156" s="1" t="str">
        <f>"00445478"</f>
        <v>00445478</v>
      </c>
      <c r="C156" s="4" t="str">
        <f>"004"</f>
        <v>004</v>
      </c>
    </row>
    <row r="157" spans="1:3" x14ac:dyDescent="0.45">
      <c r="A157" s="1">
        <v>151</v>
      </c>
      <c r="B157" s="1" t="str">
        <f>"00017548"</f>
        <v>00017548</v>
      </c>
      <c r="C157" s="4" t="str">
        <f>"002"</f>
        <v>002</v>
      </c>
    </row>
    <row r="158" spans="1:3" x14ac:dyDescent="0.45">
      <c r="A158" s="1">
        <v>152</v>
      </c>
      <c r="B158" s="1" t="str">
        <f>"00849314"</f>
        <v>00849314</v>
      </c>
      <c r="C158" s="4" t="s">
        <v>6</v>
      </c>
    </row>
    <row r="159" spans="1:3" x14ac:dyDescent="0.45">
      <c r="A159" s="1">
        <v>153</v>
      </c>
      <c r="B159" s="1" t="str">
        <f>"00212469"</f>
        <v>00212469</v>
      </c>
      <c r="C159" s="4" t="s">
        <v>6</v>
      </c>
    </row>
    <row r="160" spans="1:3" x14ac:dyDescent="0.45">
      <c r="A160" s="1">
        <v>154</v>
      </c>
      <c r="B160" s="1" t="str">
        <f>"00329755"</f>
        <v>00329755</v>
      </c>
      <c r="C160" s="4" t="str">
        <f>"002"</f>
        <v>002</v>
      </c>
    </row>
    <row r="161" spans="1:3" x14ac:dyDescent="0.45">
      <c r="A161" s="1">
        <v>155</v>
      </c>
      <c r="B161" s="1" t="str">
        <f>"00900211"</f>
        <v>00900211</v>
      </c>
      <c r="C161" s="4" t="str">
        <f>"002"</f>
        <v>002</v>
      </c>
    </row>
    <row r="162" spans="1:3" x14ac:dyDescent="0.45">
      <c r="A162" s="1">
        <v>156</v>
      </c>
      <c r="B162" s="1" t="str">
        <f>"00181480"</f>
        <v>00181480</v>
      </c>
      <c r="C162" s="4" t="s">
        <v>8</v>
      </c>
    </row>
    <row r="163" spans="1:3" x14ac:dyDescent="0.45">
      <c r="A163" s="1">
        <v>157</v>
      </c>
      <c r="B163" s="1" t="str">
        <f>"201206000098"</f>
        <v>201206000098</v>
      </c>
      <c r="C163" s="4" t="str">
        <f>"002"</f>
        <v>002</v>
      </c>
    </row>
    <row r="164" spans="1:3" x14ac:dyDescent="0.45">
      <c r="A164" s="1">
        <v>158</v>
      </c>
      <c r="B164" s="1" t="str">
        <f>"00980252"</f>
        <v>00980252</v>
      </c>
      <c r="C164" s="4" t="str">
        <f>"002"</f>
        <v>002</v>
      </c>
    </row>
    <row r="165" spans="1:3" x14ac:dyDescent="0.45">
      <c r="A165" s="1">
        <v>159</v>
      </c>
      <c r="B165" s="1" t="str">
        <f>"201506001534"</f>
        <v>201506001534</v>
      </c>
      <c r="C165" s="4" t="s">
        <v>6</v>
      </c>
    </row>
    <row r="166" spans="1:3" x14ac:dyDescent="0.45">
      <c r="A166" s="1">
        <v>160</v>
      </c>
      <c r="B166" s="1" t="str">
        <f>"00153647"</f>
        <v>00153647</v>
      </c>
      <c r="C166" s="4" t="str">
        <f>"002"</f>
        <v>002</v>
      </c>
    </row>
    <row r="167" spans="1:3" x14ac:dyDescent="0.45">
      <c r="A167" s="1">
        <v>161</v>
      </c>
      <c r="B167" s="1" t="str">
        <f>"00883835"</f>
        <v>00883835</v>
      </c>
      <c r="C167" s="4" t="s">
        <v>6</v>
      </c>
    </row>
    <row r="168" spans="1:3" x14ac:dyDescent="0.45">
      <c r="A168" s="1">
        <v>162</v>
      </c>
      <c r="B168" s="1" t="str">
        <f>"00007614"</f>
        <v>00007614</v>
      </c>
      <c r="C168" s="4" t="s">
        <v>6</v>
      </c>
    </row>
    <row r="169" spans="1:3" x14ac:dyDescent="0.45">
      <c r="A169" s="1">
        <v>163</v>
      </c>
      <c r="B169" s="1" t="str">
        <f>"00489846"</f>
        <v>00489846</v>
      </c>
      <c r="C169" s="4" t="s">
        <v>7</v>
      </c>
    </row>
    <row r="170" spans="1:3" x14ac:dyDescent="0.45">
      <c r="A170" s="1">
        <v>164</v>
      </c>
      <c r="B170" s="1" t="str">
        <f>"00828500"</f>
        <v>00828500</v>
      </c>
      <c r="C170" s="4" t="s">
        <v>6</v>
      </c>
    </row>
    <row r="171" spans="1:3" x14ac:dyDescent="0.45">
      <c r="A171" s="1">
        <v>165</v>
      </c>
      <c r="B171" s="1" t="str">
        <f>"00792908"</f>
        <v>00792908</v>
      </c>
      <c r="C171" s="4" t="s">
        <v>6</v>
      </c>
    </row>
    <row r="172" spans="1:3" x14ac:dyDescent="0.45">
      <c r="A172" s="1">
        <v>166</v>
      </c>
      <c r="B172" s="1" t="str">
        <f>"00918748"</f>
        <v>00918748</v>
      </c>
      <c r="C172" s="4" t="str">
        <f>"002"</f>
        <v>002</v>
      </c>
    </row>
    <row r="173" spans="1:3" x14ac:dyDescent="0.45">
      <c r="A173" s="1">
        <v>167</v>
      </c>
      <c r="B173" s="1" t="str">
        <f>"00239781"</f>
        <v>00239781</v>
      </c>
      <c r="C173" s="4" t="s">
        <v>6</v>
      </c>
    </row>
    <row r="174" spans="1:3" x14ac:dyDescent="0.45">
      <c r="A174" s="1">
        <v>168</v>
      </c>
      <c r="B174" s="1" t="str">
        <f>"00555555"</f>
        <v>00555555</v>
      </c>
      <c r="C174" s="4" t="s">
        <v>6</v>
      </c>
    </row>
    <row r="175" spans="1:3" x14ac:dyDescent="0.45">
      <c r="A175" s="1">
        <v>169</v>
      </c>
      <c r="B175" s="1" t="str">
        <f>"00733084"</f>
        <v>00733084</v>
      </c>
      <c r="C175" s="4" t="s">
        <v>6</v>
      </c>
    </row>
    <row r="176" spans="1:3" x14ac:dyDescent="0.45">
      <c r="A176" s="1">
        <v>170</v>
      </c>
      <c r="B176" s="1" t="str">
        <f>"00314160"</f>
        <v>00314160</v>
      </c>
      <c r="C176" s="4" t="s">
        <v>6</v>
      </c>
    </row>
    <row r="177" spans="1:3" x14ac:dyDescent="0.45">
      <c r="A177" s="1">
        <v>171</v>
      </c>
      <c r="B177" s="1" t="str">
        <f>"00984196"</f>
        <v>00984196</v>
      </c>
      <c r="C177" s="4" t="s">
        <v>6</v>
      </c>
    </row>
    <row r="178" spans="1:3" x14ac:dyDescent="0.45">
      <c r="A178" s="1">
        <v>172</v>
      </c>
      <c r="B178" s="1" t="str">
        <f>"201003000153"</f>
        <v>201003000153</v>
      </c>
      <c r="C178" s="4" t="s">
        <v>7</v>
      </c>
    </row>
    <row r="179" spans="1:3" ht="28.5" x14ac:dyDescent="0.45">
      <c r="A179" s="1">
        <v>173</v>
      </c>
      <c r="B179" s="7" t="str">
        <f>"00326052"</f>
        <v>00326052</v>
      </c>
      <c r="C179" s="4" t="s">
        <v>9</v>
      </c>
    </row>
    <row r="180" spans="1:3" x14ac:dyDescent="0.45">
      <c r="A180" s="1">
        <v>174</v>
      </c>
      <c r="B180" s="7" t="str">
        <f>"201406001494"</f>
        <v>201406001494</v>
      </c>
      <c r="C180" s="4" t="s">
        <v>6</v>
      </c>
    </row>
    <row r="181" spans="1:3" ht="28.5" x14ac:dyDescent="0.45">
      <c r="A181" s="1">
        <v>175</v>
      </c>
      <c r="B181" s="7" t="str">
        <f>"00983863"</f>
        <v>00983863</v>
      </c>
      <c r="C181" s="4" t="s">
        <v>9</v>
      </c>
    </row>
    <row r="182" spans="1:3" x14ac:dyDescent="0.45">
      <c r="A182" s="1">
        <v>176</v>
      </c>
      <c r="B182" s="7" t="str">
        <f>"00430291"</f>
        <v>00430291</v>
      </c>
      <c r="C182" s="4" t="s">
        <v>6</v>
      </c>
    </row>
    <row r="183" spans="1:3" x14ac:dyDescent="0.45">
      <c r="A183" s="1">
        <v>177</v>
      </c>
      <c r="B183" s="1" t="str">
        <f>"00766010"</f>
        <v>00766010</v>
      </c>
      <c r="C183" s="4" t="str">
        <f>"001"</f>
        <v>001</v>
      </c>
    </row>
    <row r="184" spans="1:3" x14ac:dyDescent="0.45">
      <c r="A184" s="1">
        <v>178</v>
      </c>
      <c r="B184" s="1" t="str">
        <f>"00159756"</f>
        <v>00159756</v>
      </c>
      <c r="C184" s="4" t="s">
        <v>6</v>
      </c>
    </row>
    <row r="185" spans="1:3" x14ac:dyDescent="0.45">
      <c r="A185" s="1">
        <v>179</v>
      </c>
      <c r="B185" s="1" t="str">
        <f>"00620217"</f>
        <v>00620217</v>
      </c>
      <c r="C185" s="4" t="str">
        <f>"001"</f>
        <v>001</v>
      </c>
    </row>
    <row r="186" spans="1:3" x14ac:dyDescent="0.45">
      <c r="A186" s="1">
        <v>180</v>
      </c>
      <c r="B186" s="1" t="str">
        <f>"00975478"</f>
        <v>00975478</v>
      </c>
      <c r="C186" s="4" t="s">
        <v>6</v>
      </c>
    </row>
    <row r="187" spans="1:3" x14ac:dyDescent="0.45">
      <c r="A187" s="1">
        <v>181</v>
      </c>
      <c r="B187" s="1" t="str">
        <f>"00479913"</f>
        <v>00479913</v>
      </c>
      <c r="C187" s="4" t="str">
        <f>"002"</f>
        <v>002</v>
      </c>
    </row>
    <row r="188" spans="1:3" x14ac:dyDescent="0.45">
      <c r="A188" s="1">
        <v>182</v>
      </c>
      <c r="B188" s="1" t="str">
        <f>"00275471"</f>
        <v>00275471</v>
      </c>
      <c r="C188" s="4" t="str">
        <f>"004"</f>
        <v>004</v>
      </c>
    </row>
    <row r="189" spans="1:3" x14ac:dyDescent="0.45">
      <c r="A189" s="1">
        <v>183</v>
      </c>
      <c r="B189" s="1" t="str">
        <f>"00738164"</f>
        <v>00738164</v>
      </c>
      <c r="C189" s="4" t="s">
        <v>6</v>
      </c>
    </row>
    <row r="190" spans="1:3" x14ac:dyDescent="0.45">
      <c r="A190" s="1">
        <v>184</v>
      </c>
      <c r="B190" s="1" t="str">
        <f>"00977702"</f>
        <v>00977702</v>
      </c>
      <c r="C190" s="4" t="s">
        <v>10</v>
      </c>
    </row>
    <row r="191" spans="1:3" x14ac:dyDescent="0.45">
      <c r="A191" s="1">
        <v>185</v>
      </c>
      <c r="B191" s="1" t="str">
        <f>"00523806"</f>
        <v>00523806</v>
      </c>
      <c r="C191" s="4" t="s">
        <v>6</v>
      </c>
    </row>
    <row r="192" spans="1:3" x14ac:dyDescent="0.45">
      <c r="A192" s="1">
        <v>186</v>
      </c>
      <c r="B192" s="1" t="str">
        <f>"00108931"</f>
        <v>00108931</v>
      </c>
      <c r="C192" s="4" t="str">
        <f>"004"</f>
        <v>004</v>
      </c>
    </row>
    <row r="193" spans="1:3" x14ac:dyDescent="0.45">
      <c r="A193" s="1">
        <v>187</v>
      </c>
      <c r="B193" s="1" t="str">
        <f>"201409000262"</f>
        <v>201409000262</v>
      </c>
      <c r="C193" s="4" t="s">
        <v>6</v>
      </c>
    </row>
    <row r="194" spans="1:3" x14ac:dyDescent="0.45">
      <c r="A194" s="1">
        <v>188</v>
      </c>
      <c r="B194" s="1" t="str">
        <f>"00102599"</f>
        <v>00102599</v>
      </c>
      <c r="C194" s="4" t="s">
        <v>6</v>
      </c>
    </row>
    <row r="195" spans="1:3" x14ac:dyDescent="0.45">
      <c r="A195" s="1">
        <v>189</v>
      </c>
      <c r="B195" s="1" t="str">
        <f>"00888764"</f>
        <v>00888764</v>
      </c>
      <c r="C195" s="4" t="str">
        <f>"002"</f>
        <v>002</v>
      </c>
    </row>
    <row r="196" spans="1:3" x14ac:dyDescent="0.45">
      <c r="A196" s="1">
        <v>190</v>
      </c>
      <c r="B196" s="1" t="str">
        <f>"00955999"</f>
        <v>00955999</v>
      </c>
      <c r="C196" s="4" t="str">
        <f>"002"</f>
        <v>002</v>
      </c>
    </row>
    <row r="197" spans="1:3" x14ac:dyDescent="0.45">
      <c r="A197" s="1">
        <v>191</v>
      </c>
      <c r="B197" s="1" t="str">
        <f>"201405001615"</f>
        <v>201405001615</v>
      </c>
      <c r="C197" s="4" t="str">
        <f>"004"</f>
        <v>004</v>
      </c>
    </row>
    <row r="198" spans="1:3" x14ac:dyDescent="0.45">
      <c r="A198" s="1">
        <v>192</v>
      </c>
      <c r="B198" s="1" t="str">
        <f>"00192336"</f>
        <v>00192336</v>
      </c>
      <c r="C198" s="4" t="s">
        <v>7</v>
      </c>
    </row>
    <row r="199" spans="1:3" x14ac:dyDescent="0.45">
      <c r="A199" s="1">
        <v>193</v>
      </c>
      <c r="B199" s="1" t="str">
        <f>"201510001766"</f>
        <v>201510001766</v>
      </c>
      <c r="C199" s="4" t="s">
        <v>6</v>
      </c>
    </row>
    <row r="200" spans="1:3" x14ac:dyDescent="0.45">
      <c r="A200" s="1">
        <v>194</v>
      </c>
      <c r="B200" s="1" t="str">
        <f>"00838004"</f>
        <v>00838004</v>
      </c>
      <c r="C200" s="4" t="s">
        <v>6</v>
      </c>
    </row>
    <row r="201" spans="1:3" x14ac:dyDescent="0.45">
      <c r="A201" s="1">
        <v>195</v>
      </c>
      <c r="B201" s="1" t="str">
        <f>"00208004"</f>
        <v>00208004</v>
      </c>
      <c r="C201" s="4" t="s">
        <v>8</v>
      </c>
    </row>
    <row r="202" spans="1:3" x14ac:dyDescent="0.45">
      <c r="A202" s="1">
        <v>196</v>
      </c>
      <c r="B202" s="1" t="str">
        <f>"201604002498"</f>
        <v>201604002498</v>
      </c>
      <c r="C202" s="4" t="str">
        <f>"002"</f>
        <v>002</v>
      </c>
    </row>
    <row r="203" spans="1:3" x14ac:dyDescent="0.45">
      <c r="A203" s="1">
        <v>197</v>
      </c>
      <c r="B203" s="1" t="str">
        <f>"00101660"</f>
        <v>00101660</v>
      </c>
      <c r="C203" s="4" t="str">
        <f>"002"</f>
        <v>002</v>
      </c>
    </row>
    <row r="204" spans="1:3" x14ac:dyDescent="0.45">
      <c r="A204" s="1">
        <v>198</v>
      </c>
      <c r="B204" s="1" t="str">
        <f>"00321391"</f>
        <v>00321391</v>
      </c>
      <c r="C204" s="4" t="str">
        <f>"002"</f>
        <v>002</v>
      </c>
    </row>
    <row r="205" spans="1:3" x14ac:dyDescent="0.45">
      <c r="A205" s="1">
        <v>199</v>
      </c>
      <c r="B205" s="1" t="str">
        <f>"00830853"</f>
        <v>00830853</v>
      </c>
      <c r="C205" s="4" t="str">
        <f>"002"</f>
        <v>002</v>
      </c>
    </row>
    <row r="206" spans="1:3" x14ac:dyDescent="0.45">
      <c r="A206" s="1">
        <v>200</v>
      </c>
      <c r="B206" s="1" t="str">
        <f>"00313165"</f>
        <v>00313165</v>
      </c>
      <c r="C206" s="4" t="str">
        <f>"002"</f>
        <v>002</v>
      </c>
    </row>
    <row r="207" spans="1:3" x14ac:dyDescent="0.45">
      <c r="A207" s="1">
        <v>201</v>
      </c>
      <c r="B207" s="1" t="str">
        <f>"00670049"</f>
        <v>00670049</v>
      </c>
      <c r="C207" s="4" t="s">
        <v>7</v>
      </c>
    </row>
    <row r="208" spans="1:3" x14ac:dyDescent="0.45">
      <c r="A208" s="1">
        <v>202</v>
      </c>
      <c r="B208" s="1" t="str">
        <f>"00168477"</f>
        <v>00168477</v>
      </c>
      <c r="C208" s="4" t="s">
        <v>7</v>
      </c>
    </row>
    <row r="209" spans="1:3" x14ac:dyDescent="0.45">
      <c r="A209" s="1">
        <v>203</v>
      </c>
      <c r="B209" s="1" t="str">
        <f>"00864516"</f>
        <v>00864516</v>
      </c>
      <c r="C209" s="4" t="str">
        <f>"002"</f>
        <v>002</v>
      </c>
    </row>
    <row r="210" spans="1:3" x14ac:dyDescent="0.45">
      <c r="A210" s="1">
        <v>204</v>
      </c>
      <c r="B210" s="1" t="str">
        <f>"00984138"</f>
        <v>00984138</v>
      </c>
      <c r="C210" s="4" t="s">
        <v>6</v>
      </c>
    </row>
    <row r="211" spans="1:3" x14ac:dyDescent="0.45">
      <c r="A211" s="1">
        <v>205</v>
      </c>
      <c r="B211" s="1" t="str">
        <f>"00009755"</f>
        <v>00009755</v>
      </c>
      <c r="C211" s="4" t="s">
        <v>6</v>
      </c>
    </row>
    <row r="212" spans="1:3" x14ac:dyDescent="0.45">
      <c r="A212" s="1">
        <v>206</v>
      </c>
      <c r="B212" s="1" t="str">
        <f>"00835612"</f>
        <v>00835612</v>
      </c>
      <c r="C212" s="4" t="s">
        <v>6</v>
      </c>
    </row>
    <row r="213" spans="1:3" x14ac:dyDescent="0.45">
      <c r="A213" s="1">
        <v>207</v>
      </c>
      <c r="B213" s="1" t="str">
        <f>"00495570"</f>
        <v>00495570</v>
      </c>
      <c r="C213" s="4" t="s">
        <v>6</v>
      </c>
    </row>
    <row r="214" spans="1:3" x14ac:dyDescent="0.45">
      <c r="A214" s="1">
        <v>208</v>
      </c>
      <c r="B214" s="1" t="str">
        <f>"00979725"</f>
        <v>00979725</v>
      </c>
      <c r="C214" s="4" t="str">
        <f>"002"</f>
        <v>002</v>
      </c>
    </row>
    <row r="215" spans="1:3" x14ac:dyDescent="0.45">
      <c r="A215" s="1">
        <v>209</v>
      </c>
      <c r="B215" s="1" t="str">
        <f>"00009257"</f>
        <v>00009257</v>
      </c>
      <c r="C215" s="4" t="str">
        <f>"001"</f>
        <v>001</v>
      </c>
    </row>
    <row r="216" spans="1:3" x14ac:dyDescent="0.45">
      <c r="A216" s="1">
        <v>210</v>
      </c>
      <c r="B216" s="1" t="str">
        <f>"00976819"</f>
        <v>00976819</v>
      </c>
      <c r="C216" s="4" t="str">
        <f>"002"</f>
        <v>002</v>
      </c>
    </row>
    <row r="217" spans="1:3" x14ac:dyDescent="0.45">
      <c r="A217" s="1">
        <v>211</v>
      </c>
      <c r="B217" s="1" t="str">
        <f>"00851877"</f>
        <v>00851877</v>
      </c>
      <c r="C217" s="4" t="s">
        <v>7</v>
      </c>
    </row>
    <row r="218" spans="1:3" x14ac:dyDescent="0.45">
      <c r="A218" s="1">
        <v>212</v>
      </c>
      <c r="B218" s="1" t="str">
        <f>"00212754"</f>
        <v>00212754</v>
      </c>
      <c r="C218" s="4" t="s">
        <v>6</v>
      </c>
    </row>
    <row r="219" spans="1:3" x14ac:dyDescent="0.45">
      <c r="A219" s="1">
        <v>213</v>
      </c>
      <c r="B219" s="1" t="str">
        <f>"00328219"</f>
        <v>00328219</v>
      </c>
      <c r="C219" s="4" t="s">
        <v>7</v>
      </c>
    </row>
    <row r="220" spans="1:3" x14ac:dyDescent="0.45">
      <c r="A220" s="1">
        <v>214</v>
      </c>
      <c r="B220" s="1" t="str">
        <f>"201412007123"</f>
        <v>201412007123</v>
      </c>
      <c r="C220" s="4" t="str">
        <f>"004"</f>
        <v>004</v>
      </c>
    </row>
    <row r="221" spans="1:3" x14ac:dyDescent="0.45">
      <c r="A221" s="1">
        <v>215</v>
      </c>
      <c r="B221" s="1" t="str">
        <f>"00813062"</f>
        <v>00813062</v>
      </c>
      <c r="C221" s="4" t="str">
        <f>"002"</f>
        <v>002</v>
      </c>
    </row>
    <row r="222" spans="1:3" x14ac:dyDescent="0.45">
      <c r="A222" s="1">
        <v>216</v>
      </c>
      <c r="B222" s="1" t="str">
        <f>"00614237"</f>
        <v>00614237</v>
      </c>
      <c r="C222" s="4" t="s">
        <v>6</v>
      </c>
    </row>
    <row r="223" spans="1:3" x14ac:dyDescent="0.45">
      <c r="A223" s="1">
        <v>217</v>
      </c>
      <c r="B223" s="1" t="str">
        <f>"00673195"</f>
        <v>00673195</v>
      </c>
      <c r="C223" s="4" t="s">
        <v>8</v>
      </c>
    </row>
    <row r="224" spans="1:3" x14ac:dyDescent="0.45">
      <c r="A224" s="1">
        <v>218</v>
      </c>
      <c r="B224" s="1" t="str">
        <f>"00044185"</f>
        <v>00044185</v>
      </c>
      <c r="C224" s="4" t="str">
        <f>"002"</f>
        <v>002</v>
      </c>
    </row>
    <row r="225" spans="1:3" x14ac:dyDescent="0.45">
      <c r="A225" s="1">
        <v>219</v>
      </c>
      <c r="B225" s="1" t="str">
        <f>"00251532"</f>
        <v>00251532</v>
      </c>
      <c r="C225" s="4" t="str">
        <f>"002"</f>
        <v>002</v>
      </c>
    </row>
    <row r="226" spans="1:3" x14ac:dyDescent="0.45">
      <c r="A226" s="1">
        <v>220</v>
      </c>
      <c r="B226" s="1" t="str">
        <f>"00880181"</f>
        <v>00880181</v>
      </c>
      <c r="C226" s="4" t="str">
        <f>"002"</f>
        <v>002</v>
      </c>
    </row>
    <row r="227" spans="1:3" x14ac:dyDescent="0.45">
      <c r="A227" s="1">
        <v>221</v>
      </c>
      <c r="B227" s="1" t="str">
        <f>"201402002943"</f>
        <v>201402002943</v>
      </c>
      <c r="C227" s="4" t="str">
        <f>"002"</f>
        <v>002</v>
      </c>
    </row>
    <row r="228" spans="1:3" x14ac:dyDescent="0.45">
      <c r="A228" s="1">
        <v>222</v>
      </c>
      <c r="B228" s="1" t="str">
        <f>"00428227"</f>
        <v>00428227</v>
      </c>
      <c r="C228" s="4" t="s">
        <v>6</v>
      </c>
    </row>
    <row r="229" spans="1:3" x14ac:dyDescent="0.45">
      <c r="A229" s="1">
        <v>223</v>
      </c>
      <c r="B229" s="1" t="str">
        <f>"00022590"</f>
        <v>00022590</v>
      </c>
      <c r="C229" s="4" t="s">
        <v>8</v>
      </c>
    </row>
    <row r="230" spans="1:3" x14ac:dyDescent="0.45">
      <c r="A230" s="1">
        <v>224</v>
      </c>
      <c r="B230" s="1" t="str">
        <f>"00224807"</f>
        <v>00224807</v>
      </c>
      <c r="C230" s="4" t="str">
        <f>"002"</f>
        <v>002</v>
      </c>
    </row>
    <row r="231" spans="1:3" x14ac:dyDescent="0.45">
      <c r="A231" s="1">
        <v>225</v>
      </c>
      <c r="B231" s="1" t="str">
        <f>"00658876"</f>
        <v>00658876</v>
      </c>
      <c r="C231" s="4" t="str">
        <f>"002"</f>
        <v>002</v>
      </c>
    </row>
    <row r="232" spans="1:3" x14ac:dyDescent="0.45">
      <c r="A232" s="1">
        <v>226</v>
      </c>
      <c r="B232" s="1" t="str">
        <f>"00845006"</f>
        <v>00845006</v>
      </c>
      <c r="C232" s="4" t="str">
        <f>"002"</f>
        <v>002</v>
      </c>
    </row>
    <row r="233" spans="1:3" x14ac:dyDescent="0.45">
      <c r="A233" s="1">
        <v>227</v>
      </c>
      <c r="B233" s="1" t="str">
        <f>"00222548"</f>
        <v>00222548</v>
      </c>
      <c r="C233" s="4" t="s">
        <v>6</v>
      </c>
    </row>
    <row r="234" spans="1:3" x14ac:dyDescent="0.45">
      <c r="A234" s="1">
        <v>228</v>
      </c>
      <c r="B234" s="1" t="str">
        <f>"00696124"</f>
        <v>00696124</v>
      </c>
      <c r="C234" s="4" t="s">
        <v>7</v>
      </c>
    </row>
    <row r="235" spans="1:3" x14ac:dyDescent="0.45">
      <c r="A235" s="1">
        <v>229</v>
      </c>
      <c r="B235" s="1" t="str">
        <f>"00568274"</f>
        <v>00568274</v>
      </c>
      <c r="C235" s="4" t="str">
        <f>"001"</f>
        <v>001</v>
      </c>
    </row>
    <row r="236" spans="1:3" x14ac:dyDescent="0.45">
      <c r="A236" s="1">
        <v>230</v>
      </c>
      <c r="B236" s="1" t="str">
        <f>"00984691"</f>
        <v>00984691</v>
      </c>
      <c r="C236" s="4" t="str">
        <f>"002"</f>
        <v>002</v>
      </c>
    </row>
    <row r="237" spans="1:3" x14ac:dyDescent="0.45">
      <c r="A237" s="1">
        <v>231</v>
      </c>
      <c r="B237" s="1" t="str">
        <f>"00677880"</f>
        <v>00677880</v>
      </c>
      <c r="C237" s="4" t="s">
        <v>7</v>
      </c>
    </row>
    <row r="238" spans="1:3" x14ac:dyDescent="0.45">
      <c r="A238" s="1">
        <v>232</v>
      </c>
      <c r="B238" s="1" t="str">
        <f>"00982502"</f>
        <v>00982502</v>
      </c>
      <c r="C238" s="4" t="str">
        <f>"002"</f>
        <v>002</v>
      </c>
    </row>
    <row r="239" spans="1:3" x14ac:dyDescent="0.45">
      <c r="A239" s="1">
        <v>233</v>
      </c>
      <c r="B239" s="1" t="str">
        <f>"00980980"</f>
        <v>00980980</v>
      </c>
      <c r="C239" s="4" t="str">
        <f>"002"</f>
        <v>002</v>
      </c>
    </row>
    <row r="240" spans="1:3" x14ac:dyDescent="0.45">
      <c r="A240" s="1">
        <v>234</v>
      </c>
      <c r="B240" s="1" t="str">
        <f>"00315803"</f>
        <v>00315803</v>
      </c>
      <c r="C240" s="4" t="str">
        <f>"002"</f>
        <v>002</v>
      </c>
    </row>
    <row r="241" spans="1:3" x14ac:dyDescent="0.45">
      <c r="A241" s="1">
        <v>235</v>
      </c>
      <c r="B241" s="1" t="str">
        <f>"00718476"</f>
        <v>00718476</v>
      </c>
      <c r="C241" s="4" t="s">
        <v>6</v>
      </c>
    </row>
    <row r="242" spans="1:3" x14ac:dyDescent="0.45">
      <c r="A242" s="1">
        <v>236</v>
      </c>
      <c r="B242" s="1" t="str">
        <f>"00822563"</f>
        <v>00822563</v>
      </c>
      <c r="C242" s="4" t="str">
        <f>"002"</f>
        <v>002</v>
      </c>
    </row>
    <row r="243" spans="1:3" x14ac:dyDescent="0.45">
      <c r="A243" s="1">
        <v>237</v>
      </c>
      <c r="B243" s="1" t="str">
        <f>"00142838"</f>
        <v>00142838</v>
      </c>
      <c r="C243" s="4" t="s">
        <v>10</v>
      </c>
    </row>
    <row r="244" spans="1:3" x14ac:dyDescent="0.45">
      <c r="A244" s="1">
        <v>238</v>
      </c>
      <c r="B244" s="1" t="str">
        <f>"00641046"</f>
        <v>00641046</v>
      </c>
      <c r="C244" s="4" t="s">
        <v>6</v>
      </c>
    </row>
    <row r="245" spans="1:3" x14ac:dyDescent="0.45">
      <c r="A245" s="1">
        <v>239</v>
      </c>
      <c r="B245" s="1" t="str">
        <f>"201604002978"</f>
        <v>201604002978</v>
      </c>
      <c r="C245" s="4" t="str">
        <f>"002"</f>
        <v>002</v>
      </c>
    </row>
    <row r="246" spans="1:3" x14ac:dyDescent="0.45">
      <c r="A246" s="1">
        <v>240</v>
      </c>
      <c r="B246" s="1" t="str">
        <f>"201511015271"</f>
        <v>201511015271</v>
      </c>
      <c r="C246" s="4" t="str">
        <f>"002"</f>
        <v>002</v>
      </c>
    </row>
    <row r="247" spans="1:3" x14ac:dyDescent="0.45">
      <c r="A247" s="1">
        <v>241</v>
      </c>
      <c r="B247" s="1" t="str">
        <f>"00256353"</f>
        <v>00256353</v>
      </c>
      <c r="C247" s="4" t="s">
        <v>6</v>
      </c>
    </row>
    <row r="248" spans="1:3" x14ac:dyDescent="0.45">
      <c r="A248" s="1">
        <v>242</v>
      </c>
      <c r="B248" s="1" t="str">
        <f>"00093041"</f>
        <v>00093041</v>
      </c>
      <c r="C248" s="4" t="s">
        <v>7</v>
      </c>
    </row>
    <row r="249" spans="1:3" x14ac:dyDescent="0.45">
      <c r="A249" s="1">
        <v>243</v>
      </c>
      <c r="B249" s="1" t="str">
        <f>"00657571"</f>
        <v>00657571</v>
      </c>
      <c r="C249" s="4" t="str">
        <f>"002"</f>
        <v>002</v>
      </c>
    </row>
    <row r="250" spans="1:3" x14ac:dyDescent="0.45">
      <c r="A250" s="1">
        <v>244</v>
      </c>
      <c r="B250" s="1" t="str">
        <f>"201409001815"</f>
        <v>201409001815</v>
      </c>
      <c r="C250" s="4" t="s">
        <v>6</v>
      </c>
    </row>
    <row r="251" spans="1:3" x14ac:dyDescent="0.45">
      <c r="A251" s="1">
        <v>245</v>
      </c>
      <c r="B251" s="1" t="str">
        <f>"00117755"</f>
        <v>00117755</v>
      </c>
      <c r="C251" s="4" t="s">
        <v>7</v>
      </c>
    </row>
    <row r="252" spans="1:3" x14ac:dyDescent="0.45">
      <c r="A252" s="1">
        <v>246</v>
      </c>
      <c r="B252" s="1" t="str">
        <f>"00987129"</f>
        <v>00987129</v>
      </c>
      <c r="C252" s="4" t="s">
        <v>6</v>
      </c>
    </row>
    <row r="253" spans="1:3" x14ac:dyDescent="0.45">
      <c r="A253" s="1">
        <v>247</v>
      </c>
      <c r="B253" s="1" t="str">
        <f>"00227436"</f>
        <v>00227436</v>
      </c>
      <c r="C253" s="4" t="s">
        <v>6</v>
      </c>
    </row>
    <row r="254" spans="1:3" x14ac:dyDescent="0.45">
      <c r="A254" s="1">
        <v>248</v>
      </c>
      <c r="B254" s="1" t="str">
        <f>"201511032048"</f>
        <v>201511032048</v>
      </c>
      <c r="C254" s="4" t="s">
        <v>6</v>
      </c>
    </row>
    <row r="255" spans="1:3" x14ac:dyDescent="0.45">
      <c r="A255" s="1">
        <v>249</v>
      </c>
      <c r="B255" s="1" t="str">
        <f>"00473133"</f>
        <v>00473133</v>
      </c>
      <c r="C255" s="4" t="s">
        <v>6</v>
      </c>
    </row>
    <row r="256" spans="1:3" x14ac:dyDescent="0.45">
      <c r="A256" s="1">
        <v>250</v>
      </c>
      <c r="B256" s="1" t="str">
        <f>"00247800"</f>
        <v>00247800</v>
      </c>
      <c r="C256" s="4" t="s">
        <v>6</v>
      </c>
    </row>
    <row r="257" spans="1:3" ht="28.5" x14ac:dyDescent="0.45">
      <c r="A257" s="1">
        <v>251</v>
      </c>
      <c r="B257" s="7" t="str">
        <f>"00198319"</f>
        <v>00198319</v>
      </c>
      <c r="C257" s="4" t="s">
        <v>9</v>
      </c>
    </row>
    <row r="258" spans="1:3" x14ac:dyDescent="0.45">
      <c r="A258" s="1">
        <v>252</v>
      </c>
      <c r="B258" s="7" t="str">
        <f>"00928107"</f>
        <v>00928107</v>
      </c>
      <c r="C258" s="4" t="str">
        <f>"002"</f>
        <v>002</v>
      </c>
    </row>
    <row r="259" spans="1:3" x14ac:dyDescent="0.45">
      <c r="A259" s="1">
        <v>253</v>
      </c>
      <c r="B259" s="7" t="str">
        <f>"00446328"</f>
        <v>00446328</v>
      </c>
      <c r="C259" s="4" t="str">
        <f>"002"</f>
        <v>002</v>
      </c>
    </row>
    <row r="260" spans="1:3" x14ac:dyDescent="0.45">
      <c r="A260" s="1">
        <v>254</v>
      </c>
      <c r="B260" s="7" t="str">
        <f>"00453465"</f>
        <v>00453465</v>
      </c>
      <c r="C260" s="4" t="s">
        <v>6</v>
      </c>
    </row>
    <row r="261" spans="1:3" x14ac:dyDescent="0.45">
      <c r="A261" s="1">
        <v>255</v>
      </c>
      <c r="B261" s="7" t="str">
        <f>"00158601"</f>
        <v>00158601</v>
      </c>
      <c r="C261" s="4" t="s">
        <v>6</v>
      </c>
    </row>
    <row r="262" spans="1:3" x14ac:dyDescent="0.45">
      <c r="A262" s="1">
        <v>256</v>
      </c>
      <c r="B262" s="7" t="str">
        <f>"00986752"</f>
        <v>00986752</v>
      </c>
      <c r="C262" s="4" t="s">
        <v>6</v>
      </c>
    </row>
    <row r="263" spans="1:3" x14ac:dyDescent="0.45">
      <c r="A263" s="1">
        <v>257</v>
      </c>
      <c r="B263" s="7" t="str">
        <f>"00338347"</f>
        <v>00338347</v>
      </c>
      <c r="C263" s="4" t="s">
        <v>6</v>
      </c>
    </row>
    <row r="264" spans="1:3" x14ac:dyDescent="0.45">
      <c r="A264" s="1">
        <v>258</v>
      </c>
      <c r="B264" s="7" t="str">
        <f>"201604005999"</f>
        <v>201604005999</v>
      </c>
      <c r="C264" s="4" t="s">
        <v>6</v>
      </c>
    </row>
    <row r="265" spans="1:3" x14ac:dyDescent="0.45">
      <c r="A265" s="1">
        <v>259</v>
      </c>
      <c r="B265" s="7" t="str">
        <f>"00981597"</f>
        <v>00981597</v>
      </c>
      <c r="C265" s="4" t="s">
        <v>12</v>
      </c>
    </row>
    <row r="266" spans="1:3" x14ac:dyDescent="0.45">
      <c r="A266" s="1">
        <v>260</v>
      </c>
      <c r="B266" s="7" t="str">
        <f>"00862031"</f>
        <v>00862031</v>
      </c>
      <c r="C266" s="4" t="str">
        <f>"002"</f>
        <v>002</v>
      </c>
    </row>
    <row r="267" spans="1:3" x14ac:dyDescent="0.45">
      <c r="A267" s="1">
        <v>261</v>
      </c>
      <c r="B267" s="7" t="str">
        <f>"00807588"</f>
        <v>00807588</v>
      </c>
      <c r="C267" s="4" t="s">
        <v>6</v>
      </c>
    </row>
    <row r="268" spans="1:3" x14ac:dyDescent="0.45">
      <c r="A268" s="1">
        <v>262</v>
      </c>
      <c r="B268" s="7" t="str">
        <f>"201410000685"</f>
        <v>201410000685</v>
      </c>
      <c r="C268" s="4" t="s">
        <v>6</v>
      </c>
    </row>
    <row r="269" spans="1:3" x14ac:dyDescent="0.45">
      <c r="A269" s="1">
        <v>263</v>
      </c>
      <c r="B269" s="7" t="str">
        <f>"00149222"</f>
        <v>00149222</v>
      </c>
      <c r="C269" s="4" t="str">
        <f>"002"</f>
        <v>002</v>
      </c>
    </row>
    <row r="270" spans="1:3" x14ac:dyDescent="0.45">
      <c r="A270" s="1">
        <v>264</v>
      </c>
      <c r="B270" s="7" t="str">
        <f>"00985473"</f>
        <v>00985473</v>
      </c>
      <c r="C270" s="4" t="str">
        <f>"002"</f>
        <v>002</v>
      </c>
    </row>
    <row r="271" spans="1:3" x14ac:dyDescent="0.45">
      <c r="A271" s="1">
        <v>265</v>
      </c>
      <c r="B271" s="7" t="str">
        <f>"00358694"</f>
        <v>00358694</v>
      </c>
      <c r="C271" s="4" t="s">
        <v>6</v>
      </c>
    </row>
    <row r="272" spans="1:3" ht="28.5" x14ac:dyDescent="0.45">
      <c r="A272" s="1">
        <v>266</v>
      </c>
      <c r="B272" s="7" t="str">
        <f>"00985133"</f>
        <v>00985133</v>
      </c>
      <c r="C272" s="4" t="s">
        <v>13</v>
      </c>
    </row>
    <row r="273" spans="1:3" x14ac:dyDescent="0.45">
      <c r="A273" s="1">
        <v>267</v>
      </c>
      <c r="B273" s="1" t="str">
        <f>"00229126"</f>
        <v>00229126</v>
      </c>
      <c r="C273" s="4" t="str">
        <f>"002"</f>
        <v>002</v>
      </c>
    </row>
    <row r="274" spans="1:3" x14ac:dyDescent="0.45">
      <c r="A274" s="1">
        <v>268</v>
      </c>
      <c r="B274" s="1" t="str">
        <f>"201512000497"</f>
        <v>201512000497</v>
      </c>
      <c r="C274" s="4" t="s">
        <v>8</v>
      </c>
    </row>
    <row r="275" spans="1:3" x14ac:dyDescent="0.45">
      <c r="A275" s="1">
        <v>269</v>
      </c>
      <c r="B275" s="1" t="str">
        <f>"00730418"</f>
        <v>00730418</v>
      </c>
      <c r="C275" s="4" t="s">
        <v>6</v>
      </c>
    </row>
    <row r="276" spans="1:3" x14ac:dyDescent="0.45">
      <c r="A276" s="1">
        <v>270</v>
      </c>
      <c r="B276" s="1" t="str">
        <f>"00792357"</f>
        <v>00792357</v>
      </c>
      <c r="C276" s="4" t="str">
        <f>"002"</f>
        <v>002</v>
      </c>
    </row>
    <row r="277" spans="1:3" x14ac:dyDescent="0.45">
      <c r="A277" s="1">
        <v>271</v>
      </c>
      <c r="B277" s="1" t="str">
        <f>"00983185"</f>
        <v>00983185</v>
      </c>
      <c r="C277" s="4" t="s">
        <v>6</v>
      </c>
    </row>
    <row r="278" spans="1:3" x14ac:dyDescent="0.45">
      <c r="A278" s="1">
        <v>272</v>
      </c>
      <c r="B278" s="1" t="str">
        <f>"00731414"</f>
        <v>00731414</v>
      </c>
      <c r="C278" s="4" t="s">
        <v>10</v>
      </c>
    </row>
    <row r="279" spans="1:3" x14ac:dyDescent="0.45">
      <c r="A279" s="1">
        <v>273</v>
      </c>
      <c r="B279" s="1" t="str">
        <f>"00927634"</f>
        <v>00927634</v>
      </c>
      <c r="C279" s="4" t="str">
        <f>"002"</f>
        <v>002</v>
      </c>
    </row>
    <row r="280" spans="1:3" x14ac:dyDescent="0.45">
      <c r="A280" s="1">
        <v>274</v>
      </c>
      <c r="B280" s="1" t="str">
        <f>"00425245"</f>
        <v>00425245</v>
      </c>
      <c r="C280" s="4" t="s">
        <v>8</v>
      </c>
    </row>
    <row r="281" spans="1:3" x14ac:dyDescent="0.45">
      <c r="A281" s="1">
        <v>275</v>
      </c>
      <c r="B281" s="1" t="str">
        <f>"00755743"</f>
        <v>00755743</v>
      </c>
      <c r="C281" s="4" t="str">
        <f>"002"</f>
        <v>002</v>
      </c>
    </row>
    <row r="282" spans="1:3" x14ac:dyDescent="0.45">
      <c r="A282" s="1">
        <v>276</v>
      </c>
      <c r="B282" s="1" t="str">
        <f>"00885179"</f>
        <v>00885179</v>
      </c>
      <c r="C282" s="4" t="str">
        <f>"001"</f>
        <v>001</v>
      </c>
    </row>
    <row r="283" spans="1:3" x14ac:dyDescent="0.45">
      <c r="A283" s="1">
        <v>277</v>
      </c>
      <c r="B283" s="1" t="str">
        <f>"00367155"</f>
        <v>00367155</v>
      </c>
      <c r="C283" s="4" t="str">
        <f>"002"</f>
        <v>002</v>
      </c>
    </row>
    <row r="284" spans="1:3" x14ac:dyDescent="0.45">
      <c r="A284" s="1">
        <v>278</v>
      </c>
      <c r="B284" s="1" t="str">
        <f>"00714276"</f>
        <v>00714276</v>
      </c>
      <c r="C284" s="4" t="s">
        <v>6</v>
      </c>
    </row>
    <row r="285" spans="1:3" x14ac:dyDescent="0.45">
      <c r="A285" s="1">
        <v>279</v>
      </c>
      <c r="B285" s="1" t="str">
        <f>"00544606"</f>
        <v>00544606</v>
      </c>
      <c r="C285" s="4" t="s">
        <v>6</v>
      </c>
    </row>
    <row r="286" spans="1:3" x14ac:dyDescent="0.45">
      <c r="A286" s="1">
        <v>280</v>
      </c>
      <c r="B286" s="1" t="str">
        <f>"00166474"</f>
        <v>00166474</v>
      </c>
      <c r="C286" s="4" t="s">
        <v>6</v>
      </c>
    </row>
    <row r="287" spans="1:3" x14ac:dyDescent="0.45">
      <c r="A287" s="1">
        <v>281</v>
      </c>
      <c r="B287" s="1" t="str">
        <f>"00916409"</f>
        <v>00916409</v>
      </c>
      <c r="C287" s="4" t="str">
        <f>"002"</f>
        <v>002</v>
      </c>
    </row>
    <row r="288" spans="1:3" x14ac:dyDescent="0.45">
      <c r="A288" s="1">
        <v>282</v>
      </c>
      <c r="B288" s="1" t="str">
        <f>"00716891"</f>
        <v>00716891</v>
      </c>
      <c r="C288" s="4" t="s">
        <v>7</v>
      </c>
    </row>
    <row r="289" spans="1:3" x14ac:dyDescent="0.45">
      <c r="A289" s="1">
        <v>283</v>
      </c>
      <c r="B289" s="1" t="str">
        <f>"00137511"</f>
        <v>00137511</v>
      </c>
      <c r="C289" s="4" t="s">
        <v>6</v>
      </c>
    </row>
    <row r="290" spans="1:3" x14ac:dyDescent="0.45">
      <c r="A290" s="1">
        <v>284</v>
      </c>
      <c r="B290" s="1" t="str">
        <f>"00737200"</f>
        <v>00737200</v>
      </c>
      <c r="C290" s="4" t="s">
        <v>6</v>
      </c>
    </row>
    <row r="291" spans="1:3" x14ac:dyDescent="0.45">
      <c r="A291" s="1">
        <v>285</v>
      </c>
      <c r="B291" s="1" t="str">
        <f>"00463159"</f>
        <v>00463159</v>
      </c>
      <c r="C291" s="4" t="s">
        <v>6</v>
      </c>
    </row>
    <row r="292" spans="1:3" x14ac:dyDescent="0.45">
      <c r="A292" s="1">
        <v>286</v>
      </c>
      <c r="B292" s="1" t="str">
        <f>"00149605"</f>
        <v>00149605</v>
      </c>
      <c r="C292" s="4" t="str">
        <f>"002"</f>
        <v>002</v>
      </c>
    </row>
    <row r="293" spans="1:3" x14ac:dyDescent="0.45">
      <c r="A293" s="1">
        <v>287</v>
      </c>
      <c r="B293" s="1" t="str">
        <f>"00009789"</f>
        <v>00009789</v>
      </c>
      <c r="C293" s="4" t="s">
        <v>6</v>
      </c>
    </row>
    <row r="294" spans="1:3" x14ac:dyDescent="0.45">
      <c r="A294" s="1">
        <v>288</v>
      </c>
      <c r="B294" s="1" t="str">
        <f>"00791828"</f>
        <v>00791828</v>
      </c>
      <c r="C294" s="4" t="s">
        <v>6</v>
      </c>
    </row>
    <row r="295" spans="1:3" x14ac:dyDescent="0.45">
      <c r="A295" s="1">
        <v>289</v>
      </c>
      <c r="B295" s="1" t="str">
        <f>"00599236"</f>
        <v>00599236</v>
      </c>
      <c r="C295" s="4" t="s">
        <v>6</v>
      </c>
    </row>
    <row r="296" spans="1:3" x14ac:dyDescent="0.45">
      <c r="A296" s="1">
        <v>290</v>
      </c>
      <c r="B296" s="1" t="str">
        <f>"00539428"</f>
        <v>00539428</v>
      </c>
      <c r="C296" s="4" t="s">
        <v>6</v>
      </c>
    </row>
    <row r="297" spans="1:3" x14ac:dyDescent="0.45">
      <c r="A297" s="1">
        <v>291</v>
      </c>
      <c r="B297" s="1" t="str">
        <f>"00502117"</f>
        <v>00502117</v>
      </c>
      <c r="C297" s="4" t="s">
        <v>6</v>
      </c>
    </row>
    <row r="298" spans="1:3" x14ac:dyDescent="0.45">
      <c r="A298" s="1">
        <v>292</v>
      </c>
      <c r="B298" s="1" t="str">
        <f>"00829590"</f>
        <v>00829590</v>
      </c>
      <c r="C298" s="4" t="str">
        <f>"002"</f>
        <v>002</v>
      </c>
    </row>
    <row r="299" spans="1:3" x14ac:dyDescent="0.45">
      <c r="A299" s="1">
        <v>293</v>
      </c>
      <c r="B299" s="1" t="str">
        <f>"201212000054"</f>
        <v>201212000054</v>
      </c>
      <c r="C299" s="4" t="str">
        <f>"002"</f>
        <v>002</v>
      </c>
    </row>
    <row r="300" spans="1:3" x14ac:dyDescent="0.45">
      <c r="A300" s="1">
        <v>294</v>
      </c>
      <c r="B300" s="1" t="str">
        <f>"201412005916"</f>
        <v>201412005916</v>
      </c>
      <c r="C300" s="4" t="s">
        <v>6</v>
      </c>
    </row>
    <row r="301" spans="1:3" x14ac:dyDescent="0.45">
      <c r="A301" s="1">
        <v>295</v>
      </c>
      <c r="B301" s="1" t="str">
        <f>"201507003814"</f>
        <v>201507003814</v>
      </c>
      <c r="C301" s="4" t="s">
        <v>7</v>
      </c>
    </row>
    <row r="302" spans="1:3" x14ac:dyDescent="0.45">
      <c r="A302" s="1">
        <v>296</v>
      </c>
      <c r="B302" s="1" t="str">
        <f>"00425263"</f>
        <v>00425263</v>
      </c>
      <c r="C302" s="4" t="str">
        <f>"002"</f>
        <v>002</v>
      </c>
    </row>
    <row r="303" spans="1:3" x14ac:dyDescent="0.45">
      <c r="A303" s="1">
        <v>297</v>
      </c>
      <c r="B303" s="1" t="str">
        <f>"201405001996"</f>
        <v>201405001996</v>
      </c>
      <c r="C303" s="4" t="s">
        <v>8</v>
      </c>
    </row>
    <row r="304" spans="1:3" x14ac:dyDescent="0.45">
      <c r="A304" s="1">
        <v>298</v>
      </c>
      <c r="B304" s="1" t="str">
        <f>"00965222"</f>
        <v>00965222</v>
      </c>
      <c r="C304" s="4" t="str">
        <f>"002"</f>
        <v>002</v>
      </c>
    </row>
    <row r="305" spans="1:3" x14ac:dyDescent="0.45">
      <c r="A305" s="1">
        <v>299</v>
      </c>
      <c r="B305" s="1" t="str">
        <f>"201510002136"</f>
        <v>201510002136</v>
      </c>
      <c r="C305" s="4" t="s">
        <v>7</v>
      </c>
    </row>
    <row r="306" spans="1:3" x14ac:dyDescent="0.45">
      <c r="A306" s="1">
        <v>300</v>
      </c>
      <c r="B306" s="1" t="str">
        <f>"00802092"</f>
        <v>00802092</v>
      </c>
      <c r="C306" s="4" t="str">
        <f>"002"</f>
        <v>002</v>
      </c>
    </row>
    <row r="307" spans="1:3" x14ac:dyDescent="0.45">
      <c r="A307" s="1">
        <v>301</v>
      </c>
      <c r="B307" s="1" t="str">
        <f>"00791837"</f>
        <v>00791837</v>
      </c>
      <c r="C307" s="4" t="s">
        <v>6</v>
      </c>
    </row>
    <row r="308" spans="1:3" x14ac:dyDescent="0.45">
      <c r="A308" s="1">
        <v>302</v>
      </c>
      <c r="B308" s="1" t="str">
        <f>"00845098"</f>
        <v>00845098</v>
      </c>
      <c r="C308" s="4" t="str">
        <f>"002"</f>
        <v>002</v>
      </c>
    </row>
    <row r="309" spans="1:3" x14ac:dyDescent="0.45">
      <c r="A309" s="1">
        <v>303</v>
      </c>
      <c r="B309" s="1" t="str">
        <f>"00782899"</f>
        <v>00782899</v>
      </c>
      <c r="C309" s="4" t="s">
        <v>6</v>
      </c>
    </row>
    <row r="310" spans="1:3" x14ac:dyDescent="0.45">
      <c r="A310" s="1">
        <v>304</v>
      </c>
      <c r="B310" s="1" t="str">
        <f>"00649664"</f>
        <v>00649664</v>
      </c>
      <c r="C310" s="4" t="s">
        <v>6</v>
      </c>
    </row>
    <row r="311" spans="1:3" x14ac:dyDescent="0.45">
      <c r="A311" s="1">
        <v>305</v>
      </c>
      <c r="B311" s="1" t="str">
        <f>"00501926"</f>
        <v>00501926</v>
      </c>
      <c r="C311" s="4" t="s">
        <v>6</v>
      </c>
    </row>
    <row r="312" spans="1:3" x14ac:dyDescent="0.45">
      <c r="A312" s="1">
        <v>306</v>
      </c>
      <c r="B312" s="1" t="str">
        <f>"00819702"</f>
        <v>00819702</v>
      </c>
      <c r="C312" s="4" t="str">
        <f>"002"</f>
        <v>002</v>
      </c>
    </row>
    <row r="313" spans="1:3" x14ac:dyDescent="0.45">
      <c r="A313" s="1">
        <v>307</v>
      </c>
      <c r="B313" s="1" t="str">
        <f>"00625732"</f>
        <v>00625732</v>
      </c>
      <c r="C313" s="4" t="str">
        <f>"002"</f>
        <v>002</v>
      </c>
    </row>
    <row r="314" spans="1:3" x14ac:dyDescent="0.45">
      <c r="A314" s="1">
        <v>308</v>
      </c>
      <c r="B314" s="1" t="str">
        <f>"00889915"</f>
        <v>00889915</v>
      </c>
      <c r="C314" s="4" t="s">
        <v>6</v>
      </c>
    </row>
    <row r="315" spans="1:3" x14ac:dyDescent="0.45">
      <c r="A315" s="1">
        <v>309</v>
      </c>
      <c r="B315" s="1" t="str">
        <f>"00017925"</f>
        <v>00017925</v>
      </c>
      <c r="C315" s="4" t="s">
        <v>14</v>
      </c>
    </row>
    <row r="316" spans="1:3" x14ac:dyDescent="0.45">
      <c r="A316" s="1">
        <v>310</v>
      </c>
      <c r="B316" s="1" t="str">
        <f>"00458118"</f>
        <v>00458118</v>
      </c>
      <c r="C316" s="4" t="s">
        <v>6</v>
      </c>
    </row>
    <row r="317" spans="1:3" x14ac:dyDescent="0.45">
      <c r="A317" s="1">
        <v>311</v>
      </c>
      <c r="B317" s="1" t="str">
        <f>"00442838"</f>
        <v>00442838</v>
      </c>
      <c r="C317" s="4" t="str">
        <f>"002"</f>
        <v>002</v>
      </c>
    </row>
    <row r="318" spans="1:3" x14ac:dyDescent="0.45">
      <c r="A318" s="1">
        <v>312</v>
      </c>
      <c r="B318" s="1" t="str">
        <f>"201406009940"</f>
        <v>201406009940</v>
      </c>
      <c r="C318" s="4" t="s">
        <v>7</v>
      </c>
    </row>
    <row r="319" spans="1:3" x14ac:dyDescent="0.45">
      <c r="A319" s="1">
        <v>313</v>
      </c>
      <c r="B319" s="1" t="str">
        <f>"00518488"</f>
        <v>00518488</v>
      </c>
      <c r="C319" s="4" t="s">
        <v>6</v>
      </c>
    </row>
    <row r="320" spans="1:3" x14ac:dyDescent="0.45">
      <c r="A320" s="1">
        <v>314</v>
      </c>
      <c r="B320" s="1" t="str">
        <f>"201406001251"</f>
        <v>201406001251</v>
      </c>
      <c r="C320" s="4" t="s">
        <v>6</v>
      </c>
    </row>
    <row r="321" spans="1:3" x14ac:dyDescent="0.45">
      <c r="A321" s="1">
        <v>315</v>
      </c>
      <c r="B321" s="1" t="str">
        <f>"00919632"</f>
        <v>00919632</v>
      </c>
      <c r="C321" s="4" t="s">
        <v>10</v>
      </c>
    </row>
    <row r="322" spans="1:3" x14ac:dyDescent="0.45">
      <c r="A322" s="1">
        <v>316</v>
      </c>
      <c r="B322" s="1" t="str">
        <f>"00985456"</f>
        <v>00985456</v>
      </c>
      <c r="C322" s="4" t="s">
        <v>6</v>
      </c>
    </row>
    <row r="323" spans="1:3" x14ac:dyDescent="0.45">
      <c r="A323" s="1">
        <v>317</v>
      </c>
      <c r="B323" s="1" t="str">
        <f>"00867658"</f>
        <v>00867658</v>
      </c>
      <c r="C323" s="4" t="s">
        <v>7</v>
      </c>
    </row>
    <row r="324" spans="1:3" x14ac:dyDescent="0.45">
      <c r="A324" s="1">
        <v>318</v>
      </c>
      <c r="B324" s="1" t="str">
        <f>"00497084"</f>
        <v>00497084</v>
      </c>
      <c r="C324" s="4" t="str">
        <f>"002"</f>
        <v>002</v>
      </c>
    </row>
    <row r="325" spans="1:3" x14ac:dyDescent="0.45">
      <c r="A325" s="1">
        <v>319</v>
      </c>
      <c r="B325" s="1" t="str">
        <f>"00762842"</f>
        <v>00762842</v>
      </c>
      <c r="C325" s="4" t="s">
        <v>8</v>
      </c>
    </row>
    <row r="326" spans="1:3" x14ac:dyDescent="0.45">
      <c r="A326" s="1">
        <v>320</v>
      </c>
      <c r="B326" s="1" t="str">
        <f>"201403000215"</f>
        <v>201403000215</v>
      </c>
      <c r="C326" s="4" t="str">
        <f>"002"</f>
        <v>002</v>
      </c>
    </row>
    <row r="327" spans="1:3" x14ac:dyDescent="0.45">
      <c r="A327" s="1">
        <v>321</v>
      </c>
      <c r="B327" s="1" t="str">
        <f>"00541287"</f>
        <v>00541287</v>
      </c>
      <c r="C327" s="4" t="str">
        <f>"002"</f>
        <v>002</v>
      </c>
    </row>
    <row r="328" spans="1:3" x14ac:dyDescent="0.45">
      <c r="A328" s="1">
        <v>322</v>
      </c>
      <c r="B328" s="1" t="str">
        <f>"00748502"</f>
        <v>00748502</v>
      </c>
      <c r="C328" s="4" t="s">
        <v>8</v>
      </c>
    </row>
    <row r="329" spans="1:3" x14ac:dyDescent="0.45">
      <c r="A329" s="1">
        <v>323</v>
      </c>
      <c r="B329" s="1" t="str">
        <f>"201406001374"</f>
        <v>201406001374</v>
      </c>
      <c r="C329" s="4" t="s">
        <v>6</v>
      </c>
    </row>
    <row r="330" spans="1:3" x14ac:dyDescent="0.45">
      <c r="A330" s="1">
        <v>324</v>
      </c>
      <c r="B330" s="1" t="str">
        <f>"00849636"</f>
        <v>00849636</v>
      </c>
      <c r="C330" s="4" t="str">
        <f>"002"</f>
        <v>002</v>
      </c>
    </row>
    <row r="331" spans="1:3" x14ac:dyDescent="0.45">
      <c r="A331" s="1">
        <v>325</v>
      </c>
      <c r="B331" s="1" t="str">
        <f>"00986559"</f>
        <v>00986559</v>
      </c>
      <c r="C331" s="4" t="s">
        <v>6</v>
      </c>
    </row>
    <row r="332" spans="1:3" x14ac:dyDescent="0.45">
      <c r="A332" s="1">
        <v>326</v>
      </c>
      <c r="B332" s="1" t="str">
        <f>"201406003218"</f>
        <v>201406003218</v>
      </c>
      <c r="C332" s="4" t="s">
        <v>8</v>
      </c>
    </row>
    <row r="333" spans="1:3" x14ac:dyDescent="0.45">
      <c r="A333" s="1">
        <v>327</v>
      </c>
      <c r="B333" s="1" t="str">
        <f>"00675238"</f>
        <v>00675238</v>
      </c>
      <c r="C333" s="4" t="s">
        <v>15</v>
      </c>
    </row>
    <row r="334" spans="1:3" x14ac:dyDescent="0.45">
      <c r="A334" s="1">
        <v>328</v>
      </c>
      <c r="B334" s="1" t="str">
        <f>"201504003462"</f>
        <v>201504003462</v>
      </c>
      <c r="C334" s="4" t="s">
        <v>6</v>
      </c>
    </row>
    <row r="335" spans="1:3" x14ac:dyDescent="0.45">
      <c r="A335" s="1">
        <v>329</v>
      </c>
      <c r="B335" s="1" t="str">
        <f>"00914328"</f>
        <v>00914328</v>
      </c>
      <c r="C335" s="4" t="str">
        <f t="shared" ref="C335:C340" si="0">"002"</f>
        <v>002</v>
      </c>
    </row>
    <row r="336" spans="1:3" x14ac:dyDescent="0.45">
      <c r="A336" s="1">
        <v>330</v>
      </c>
      <c r="B336" s="1" t="str">
        <f>"00827296"</f>
        <v>00827296</v>
      </c>
      <c r="C336" s="4" t="str">
        <f t="shared" si="0"/>
        <v>002</v>
      </c>
    </row>
    <row r="337" spans="1:3" x14ac:dyDescent="0.45">
      <c r="A337" s="1">
        <v>331</v>
      </c>
      <c r="B337" s="1" t="str">
        <f>"00217888"</f>
        <v>00217888</v>
      </c>
      <c r="C337" s="4" t="str">
        <f t="shared" si="0"/>
        <v>002</v>
      </c>
    </row>
    <row r="338" spans="1:3" x14ac:dyDescent="0.45">
      <c r="A338" s="1">
        <v>332</v>
      </c>
      <c r="B338" s="1" t="str">
        <f>"00912080"</f>
        <v>00912080</v>
      </c>
      <c r="C338" s="4" t="str">
        <f t="shared" si="0"/>
        <v>002</v>
      </c>
    </row>
    <row r="339" spans="1:3" x14ac:dyDescent="0.45">
      <c r="A339" s="1">
        <v>333</v>
      </c>
      <c r="B339" s="1" t="str">
        <f>"00879771"</f>
        <v>00879771</v>
      </c>
      <c r="C339" s="4" t="str">
        <f t="shared" si="0"/>
        <v>002</v>
      </c>
    </row>
    <row r="340" spans="1:3" x14ac:dyDescent="0.45">
      <c r="A340" s="1">
        <v>334</v>
      </c>
      <c r="B340" s="1" t="str">
        <f>"00656513"</f>
        <v>00656513</v>
      </c>
      <c r="C340" s="4" t="str">
        <f t="shared" si="0"/>
        <v>002</v>
      </c>
    </row>
    <row r="341" spans="1:3" x14ac:dyDescent="0.45">
      <c r="A341" s="1">
        <v>335</v>
      </c>
      <c r="B341" s="1" t="str">
        <f>"00200811"</f>
        <v>00200811</v>
      </c>
      <c r="C341" s="4" t="s">
        <v>6</v>
      </c>
    </row>
    <row r="342" spans="1:3" x14ac:dyDescent="0.45">
      <c r="A342" s="1">
        <v>336</v>
      </c>
      <c r="B342" s="1" t="str">
        <f>"00223510"</f>
        <v>00223510</v>
      </c>
      <c r="C342" s="4" t="str">
        <f>"002"</f>
        <v>002</v>
      </c>
    </row>
    <row r="343" spans="1:3" x14ac:dyDescent="0.45">
      <c r="A343" s="1">
        <v>337</v>
      </c>
      <c r="B343" s="1" t="str">
        <f>"00247044"</f>
        <v>00247044</v>
      </c>
      <c r="C343" s="4" t="s">
        <v>6</v>
      </c>
    </row>
    <row r="344" spans="1:3" x14ac:dyDescent="0.45">
      <c r="A344" s="1">
        <v>338</v>
      </c>
      <c r="B344" s="1" t="str">
        <f>"201412004162"</f>
        <v>201412004162</v>
      </c>
      <c r="C344" s="4" t="s">
        <v>6</v>
      </c>
    </row>
    <row r="345" spans="1:3" x14ac:dyDescent="0.45">
      <c r="A345" s="1">
        <v>339</v>
      </c>
      <c r="B345" s="1" t="str">
        <f>"00727176"</f>
        <v>00727176</v>
      </c>
      <c r="C345" s="4" t="s">
        <v>8</v>
      </c>
    </row>
    <row r="346" spans="1:3" x14ac:dyDescent="0.45">
      <c r="A346" s="1">
        <v>340</v>
      </c>
      <c r="B346" s="1" t="str">
        <f>"201512003155"</f>
        <v>201512003155</v>
      </c>
      <c r="C346" s="4" t="s">
        <v>8</v>
      </c>
    </row>
    <row r="347" spans="1:3" x14ac:dyDescent="0.45">
      <c r="A347" s="1">
        <v>341</v>
      </c>
      <c r="B347" s="1" t="str">
        <f>"00220057"</f>
        <v>00220057</v>
      </c>
      <c r="C347" s="4" t="s">
        <v>6</v>
      </c>
    </row>
    <row r="348" spans="1:3" x14ac:dyDescent="0.45">
      <c r="A348" s="1">
        <v>342</v>
      </c>
      <c r="B348" s="1" t="str">
        <f>"00981082"</f>
        <v>00981082</v>
      </c>
      <c r="C348" s="4" t="s">
        <v>7</v>
      </c>
    </row>
    <row r="349" spans="1:3" x14ac:dyDescent="0.45">
      <c r="A349" s="1">
        <v>343</v>
      </c>
      <c r="B349" s="1" t="str">
        <f>"201511006563"</f>
        <v>201511006563</v>
      </c>
      <c r="C349" s="4" t="s">
        <v>7</v>
      </c>
    </row>
    <row r="350" spans="1:3" x14ac:dyDescent="0.45">
      <c r="A350" s="1">
        <v>344</v>
      </c>
      <c r="B350" s="1" t="str">
        <f>"00219137"</f>
        <v>00219137</v>
      </c>
      <c r="C350" s="4" t="s">
        <v>6</v>
      </c>
    </row>
    <row r="351" spans="1:3" x14ac:dyDescent="0.45">
      <c r="A351" s="1">
        <v>345</v>
      </c>
      <c r="B351" s="1" t="str">
        <f>"00980221"</f>
        <v>00980221</v>
      </c>
      <c r="C351" s="4" t="s">
        <v>6</v>
      </c>
    </row>
    <row r="352" spans="1:3" x14ac:dyDescent="0.45">
      <c r="A352" s="1">
        <v>346</v>
      </c>
      <c r="B352" s="1" t="str">
        <f>"201402003563"</f>
        <v>201402003563</v>
      </c>
      <c r="C352" s="4" t="str">
        <f>"004"</f>
        <v>004</v>
      </c>
    </row>
    <row r="353" spans="1:3" x14ac:dyDescent="0.45">
      <c r="A353" s="1">
        <v>347</v>
      </c>
      <c r="B353" s="1" t="str">
        <f>"00229510"</f>
        <v>00229510</v>
      </c>
      <c r="C353" s="4" t="str">
        <f>"002"</f>
        <v>002</v>
      </c>
    </row>
    <row r="354" spans="1:3" x14ac:dyDescent="0.45">
      <c r="A354" s="1">
        <v>348</v>
      </c>
      <c r="B354" s="1" t="str">
        <f>"00345732"</f>
        <v>00345732</v>
      </c>
      <c r="C354" s="4" t="s">
        <v>6</v>
      </c>
    </row>
    <row r="355" spans="1:3" x14ac:dyDescent="0.45">
      <c r="A355" s="1">
        <v>349</v>
      </c>
      <c r="B355" s="1" t="str">
        <f>"00714951"</f>
        <v>00714951</v>
      </c>
      <c r="C355" s="4" t="s">
        <v>7</v>
      </c>
    </row>
    <row r="356" spans="1:3" x14ac:dyDescent="0.45">
      <c r="A356" s="1">
        <v>350</v>
      </c>
      <c r="B356" s="1" t="str">
        <f>"201410001880"</f>
        <v>201410001880</v>
      </c>
      <c r="C356" s="4" t="s">
        <v>6</v>
      </c>
    </row>
    <row r="357" spans="1:3" x14ac:dyDescent="0.45">
      <c r="A357" s="1">
        <v>351</v>
      </c>
      <c r="B357" s="1" t="str">
        <f>"00910189"</f>
        <v>00910189</v>
      </c>
      <c r="C357" s="4" t="s">
        <v>6</v>
      </c>
    </row>
    <row r="358" spans="1:3" x14ac:dyDescent="0.45">
      <c r="A358" s="1">
        <v>352</v>
      </c>
      <c r="B358" s="1" t="str">
        <f>"00845384"</f>
        <v>00845384</v>
      </c>
      <c r="C358" s="4" t="s">
        <v>8</v>
      </c>
    </row>
    <row r="359" spans="1:3" x14ac:dyDescent="0.45">
      <c r="A359" s="1">
        <v>353</v>
      </c>
      <c r="B359" s="1" t="str">
        <f>"00576700"</f>
        <v>00576700</v>
      </c>
      <c r="C359" s="4" t="str">
        <f>"002"</f>
        <v>002</v>
      </c>
    </row>
    <row r="360" spans="1:3" x14ac:dyDescent="0.45">
      <c r="A360" s="1">
        <v>354</v>
      </c>
      <c r="B360" s="1" t="str">
        <f>"00734417"</f>
        <v>00734417</v>
      </c>
      <c r="C360" s="4" t="str">
        <f>"002"</f>
        <v>002</v>
      </c>
    </row>
    <row r="361" spans="1:3" x14ac:dyDescent="0.45">
      <c r="A361" s="1">
        <v>355</v>
      </c>
      <c r="B361" s="1" t="str">
        <f>"00453760"</f>
        <v>00453760</v>
      </c>
      <c r="C361" s="4" t="s">
        <v>6</v>
      </c>
    </row>
    <row r="362" spans="1:3" x14ac:dyDescent="0.45">
      <c r="A362" s="1">
        <v>356</v>
      </c>
      <c r="B362" s="1" t="str">
        <f>"201511005240"</f>
        <v>201511005240</v>
      </c>
      <c r="C362" s="4" t="s">
        <v>7</v>
      </c>
    </row>
    <row r="363" spans="1:3" x14ac:dyDescent="0.45">
      <c r="A363" s="1">
        <v>357</v>
      </c>
      <c r="B363" s="1" t="str">
        <f>"00485150"</f>
        <v>00485150</v>
      </c>
      <c r="C363" s="4" t="s">
        <v>6</v>
      </c>
    </row>
    <row r="364" spans="1:3" x14ac:dyDescent="0.45">
      <c r="A364" s="1">
        <v>358</v>
      </c>
      <c r="B364" s="1" t="str">
        <f>"00977691"</f>
        <v>00977691</v>
      </c>
      <c r="C364" s="4" t="str">
        <f>"002"</f>
        <v>002</v>
      </c>
    </row>
    <row r="365" spans="1:3" x14ac:dyDescent="0.45">
      <c r="A365" s="1">
        <v>359</v>
      </c>
      <c r="B365" s="1" t="str">
        <f>"00229993"</f>
        <v>00229993</v>
      </c>
      <c r="C365" s="4" t="str">
        <f>"002"</f>
        <v>002</v>
      </c>
    </row>
    <row r="366" spans="1:3" x14ac:dyDescent="0.45">
      <c r="A366" s="1">
        <v>360</v>
      </c>
      <c r="B366" s="1" t="str">
        <f>"00226639"</f>
        <v>00226639</v>
      </c>
      <c r="C366" s="4" t="s">
        <v>6</v>
      </c>
    </row>
    <row r="367" spans="1:3" x14ac:dyDescent="0.45">
      <c r="A367" s="1">
        <v>361</v>
      </c>
      <c r="B367" s="1" t="str">
        <f>"00002876"</f>
        <v>00002876</v>
      </c>
      <c r="C367" s="4" t="s">
        <v>6</v>
      </c>
    </row>
    <row r="368" spans="1:3" x14ac:dyDescent="0.45">
      <c r="A368" s="1">
        <v>362</v>
      </c>
      <c r="B368" s="1" t="str">
        <f>"00664205"</f>
        <v>00664205</v>
      </c>
      <c r="C368" s="4" t="s">
        <v>6</v>
      </c>
    </row>
    <row r="369" spans="1:3" x14ac:dyDescent="0.45">
      <c r="A369" s="1">
        <v>363</v>
      </c>
      <c r="B369" s="1" t="str">
        <f>"00769530"</f>
        <v>00769530</v>
      </c>
      <c r="C369" s="4" t="s">
        <v>8</v>
      </c>
    </row>
    <row r="370" spans="1:3" x14ac:dyDescent="0.45">
      <c r="A370" s="1">
        <v>364</v>
      </c>
      <c r="B370" s="1" t="str">
        <f>"00026300"</f>
        <v>00026300</v>
      </c>
      <c r="C370" s="4" t="str">
        <f>"002"</f>
        <v>002</v>
      </c>
    </row>
    <row r="371" spans="1:3" x14ac:dyDescent="0.45">
      <c r="A371" s="1">
        <v>365</v>
      </c>
      <c r="B371" s="1" t="str">
        <f>"00019408"</f>
        <v>00019408</v>
      </c>
      <c r="C371" s="4" t="str">
        <f>"002"</f>
        <v>002</v>
      </c>
    </row>
    <row r="372" spans="1:3" x14ac:dyDescent="0.45">
      <c r="A372" s="1">
        <v>366</v>
      </c>
      <c r="B372" s="1" t="str">
        <f>"00722612"</f>
        <v>00722612</v>
      </c>
      <c r="C372" s="4" t="s">
        <v>7</v>
      </c>
    </row>
    <row r="373" spans="1:3" x14ac:dyDescent="0.45">
      <c r="A373" s="1">
        <v>367</v>
      </c>
      <c r="B373" s="1" t="str">
        <f>"00282811"</f>
        <v>00282811</v>
      </c>
      <c r="C373" s="4" t="str">
        <f>"002"</f>
        <v>002</v>
      </c>
    </row>
    <row r="374" spans="1:3" x14ac:dyDescent="0.45">
      <c r="A374" s="1">
        <v>368</v>
      </c>
      <c r="B374" s="1" t="str">
        <f>"00831098"</f>
        <v>00831098</v>
      </c>
      <c r="C374" s="4" t="str">
        <f>"002"</f>
        <v>002</v>
      </c>
    </row>
    <row r="375" spans="1:3" x14ac:dyDescent="0.45">
      <c r="A375" s="1">
        <v>369</v>
      </c>
      <c r="B375" s="1" t="str">
        <f>"00935234"</f>
        <v>00935234</v>
      </c>
      <c r="C375" s="4" t="s">
        <v>6</v>
      </c>
    </row>
    <row r="376" spans="1:3" ht="28.5" x14ac:dyDescent="0.45">
      <c r="A376" s="1">
        <v>370</v>
      </c>
      <c r="B376" s="7" t="str">
        <f>"00730569"</f>
        <v>00730569</v>
      </c>
      <c r="C376" s="8" t="s">
        <v>13</v>
      </c>
    </row>
    <row r="377" spans="1:3" x14ac:dyDescent="0.45">
      <c r="A377" s="1">
        <v>371</v>
      </c>
      <c r="B377" s="7" t="str">
        <f>"00104480"</f>
        <v>00104480</v>
      </c>
      <c r="C377" s="8" t="s">
        <v>6</v>
      </c>
    </row>
    <row r="378" spans="1:3" x14ac:dyDescent="0.45">
      <c r="A378" s="1">
        <v>372</v>
      </c>
      <c r="B378" s="7" t="str">
        <f>"00984686"</f>
        <v>00984686</v>
      </c>
      <c r="C378" s="8" t="str">
        <f>"002"</f>
        <v>002</v>
      </c>
    </row>
    <row r="379" spans="1:3" x14ac:dyDescent="0.45">
      <c r="A379" s="1">
        <v>373</v>
      </c>
      <c r="B379" s="7" t="str">
        <f>"201407000036"</f>
        <v>201407000036</v>
      </c>
      <c r="C379" s="8" t="s">
        <v>7</v>
      </c>
    </row>
    <row r="380" spans="1:3" x14ac:dyDescent="0.45">
      <c r="A380" s="1">
        <v>374</v>
      </c>
      <c r="B380" s="7" t="str">
        <f>"201405000232"</f>
        <v>201405000232</v>
      </c>
      <c r="C380" s="8" t="s">
        <v>7</v>
      </c>
    </row>
    <row r="381" spans="1:3" x14ac:dyDescent="0.45">
      <c r="A381" s="1">
        <v>375</v>
      </c>
      <c r="B381" s="7" t="str">
        <f>"00235299"</f>
        <v>00235299</v>
      </c>
      <c r="C381" s="8" t="s">
        <v>6</v>
      </c>
    </row>
    <row r="382" spans="1:3" x14ac:dyDescent="0.45">
      <c r="A382" s="1">
        <v>376</v>
      </c>
      <c r="B382" s="7" t="str">
        <f>"00449594"</f>
        <v>00449594</v>
      </c>
      <c r="C382" s="8" t="s">
        <v>8</v>
      </c>
    </row>
    <row r="383" spans="1:3" x14ac:dyDescent="0.45">
      <c r="A383" s="1">
        <v>377</v>
      </c>
      <c r="B383" s="7" t="str">
        <f>"00488731"</f>
        <v>00488731</v>
      </c>
      <c r="C383" s="8" t="s">
        <v>6</v>
      </c>
    </row>
    <row r="384" spans="1:3" ht="28.5" x14ac:dyDescent="0.45">
      <c r="A384" s="1">
        <v>378</v>
      </c>
      <c r="B384" s="7" t="str">
        <f>"00487302"</f>
        <v>00487302</v>
      </c>
      <c r="C384" s="8" t="s">
        <v>9</v>
      </c>
    </row>
    <row r="385" spans="1:3" x14ac:dyDescent="0.45">
      <c r="A385" s="1">
        <v>379</v>
      </c>
      <c r="B385" s="1" t="str">
        <f>"00900410"</f>
        <v>00900410</v>
      </c>
      <c r="C385" s="4" t="s">
        <v>6</v>
      </c>
    </row>
    <row r="386" spans="1:3" x14ac:dyDescent="0.45">
      <c r="A386" s="1">
        <v>380</v>
      </c>
      <c r="B386" s="1" t="str">
        <f>"00914325"</f>
        <v>00914325</v>
      </c>
      <c r="C386" s="4" t="s">
        <v>6</v>
      </c>
    </row>
    <row r="387" spans="1:3" x14ac:dyDescent="0.45">
      <c r="A387" s="1">
        <v>381</v>
      </c>
      <c r="B387" s="1" t="str">
        <f>"00555566"</f>
        <v>00555566</v>
      </c>
      <c r="C387" s="4" t="s">
        <v>6</v>
      </c>
    </row>
    <row r="388" spans="1:3" x14ac:dyDescent="0.45">
      <c r="A388" s="1">
        <v>382</v>
      </c>
      <c r="B388" s="1" t="str">
        <f>"00874681"</f>
        <v>00874681</v>
      </c>
      <c r="C388" s="4" t="s">
        <v>8</v>
      </c>
    </row>
    <row r="389" spans="1:3" x14ac:dyDescent="0.45">
      <c r="A389" s="1">
        <v>383</v>
      </c>
      <c r="B389" s="1" t="str">
        <f>"00845272"</f>
        <v>00845272</v>
      </c>
      <c r="C389" s="4" t="s">
        <v>6</v>
      </c>
    </row>
    <row r="390" spans="1:3" ht="28.5" x14ac:dyDescent="0.45">
      <c r="A390" s="1">
        <v>384</v>
      </c>
      <c r="B390" s="1" t="str">
        <f>"00972880"</f>
        <v>00972880</v>
      </c>
      <c r="C390" s="4" t="s">
        <v>9</v>
      </c>
    </row>
    <row r="391" spans="1:3" x14ac:dyDescent="0.45">
      <c r="A391" s="1">
        <v>385</v>
      </c>
      <c r="B391" s="1" t="str">
        <f>"00760129"</f>
        <v>00760129</v>
      </c>
      <c r="C391" s="4" t="s">
        <v>8</v>
      </c>
    </row>
    <row r="392" spans="1:3" x14ac:dyDescent="0.45">
      <c r="A392" s="1">
        <v>386</v>
      </c>
      <c r="B392" s="1" t="str">
        <f>"200910000181"</f>
        <v>200910000181</v>
      </c>
      <c r="C392" s="4" t="str">
        <f>"002"</f>
        <v>002</v>
      </c>
    </row>
    <row r="393" spans="1:3" x14ac:dyDescent="0.45">
      <c r="A393" s="1">
        <v>387</v>
      </c>
      <c r="B393" s="1" t="str">
        <f>"00545609"</f>
        <v>00545609</v>
      </c>
      <c r="C393" s="4" t="s">
        <v>6</v>
      </c>
    </row>
    <row r="394" spans="1:3" x14ac:dyDescent="0.45">
      <c r="A394" s="1">
        <v>388</v>
      </c>
      <c r="B394" s="1" t="str">
        <f>"00786087"</f>
        <v>00786087</v>
      </c>
      <c r="C394" s="4" t="s">
        <v>10</v>
      </c>
    </row>
    <row r="395" spans="1:3" x14ac:dyDescent="0.45">
      <c r="A395" s="1">
        <v>389</v>
      </c>
      <c r="B395" s="1" t="str">
        <f>"00150578"</f>
        <v>00150578</v>
      </c>
      <c r="C395" s="4" t="s">
        <v>6</v>
      </c>
    </row>
    <row r="396" spans="1:3" x14ac:dyDescent="0.45">
      <c r="A396" s="1">
        <v>390</v>
      </c>
      <c r="B396" s="1" t="str">
        <f>"00888274"</f>
        <v>00888274</v>
      </c>
      <c r="C396" s="4" t="str">
        <f>"002"</f>
        <v>002</v>
      </c>
    </row>
    <row r="397" spans="1:3" x14ac:dyDescent="0.45">
      <c r="A397" s="1">
        <v>391</v>
      </c>
      <c r="B397" s="1" t="str">
        <f>"00976315"</f>
        <v>00976315</v>
      </c>
      <c r="C397" s="4" t="str">
        <f>"002"</f>
        <v>002</v>
      </c>
    </row>
    <row r="398" spans="1:3" x14ac:dyDescent="0.45">
      <c r="A398" s="1">
        <v>392</v>
      </c>
      <c r="B398" s="1" t="str">
        <f>"00562560"</f>
        <v>00562560</v>
      </c>
      <c r="C398" s="4" t="str">
        <f>"002"</f>
        <v>002</v>
      </c>
    </row>
    <row r="399" spans="1:3" x14ac:dyDescent="0.45">
      <c r="A399" s="1">
        <v>393</v>
      </c>
      <c r="B399" s="1" t="str">
        <f>"00039989"</f>
        <v>00039989</v>
      </c>
      <c r="C399" s="4" t="s">
        <v>6</v>
      </c>
    </row>
    <row r="400" spans="1:3" ht="28.5" x14ac:dyDescent="0.45">
      <c r="A400" s="1">
        <v>394</v>
      </c>
      <c r="B400" s="1" t="str">
        <f>"00750681"</f>
        <v>00750681</v>
      </c>
      <c r="C400" s="4" t="s">
        <v>9</v>
      </c>
    </row>
    <row r="401" spans="1:3" x14ac:dyDescent="0.45">
      <c r="A401" s="1">
        <v>395</v>
      </c>
      <c r="B401" s="1" t="str">
        <f>"00659939"</f>
        <v>00659939</v>
      </c>
      <c r="C401" s="4" t="str">
        <f>"002"</f>
        <v>002</v>
      </c>
    </row>
    <row r="402" spans="1:3" x14ac:dyDescent="0.45">
      <c r="A402" s="1">
        <v>396</v>
      </c>
      <c r="B402" s="1" t="str">
        <f>"00471492"</f>
        <v>00471492</v>
      </c>
      <c r="C402" s="4" t="s">
        <v>6</v>
      </c>
    </row>
    <row r="403" spans="1:3" x14ac:dyDescent="0.45">
      <c r="A403" s="1">
        <v>397</v>
      </c>
      <c r="B403" s="1" t="str">
        <f>"00227259"</f>
        <v>00227259</v>
      </c>
      <c r="C403" s="4" t="s">
        <v>6</v>
      </c>
    </row>
    <row r="404" spans="1:3" x14ac:dyDescent="0.45">
      <c r="A404" s="1">
        <v>398</v>
      </c>
      <c r="B404" s="1" t="str">
        <f>"00763214"</f>
        <v>00763214</v>
      </c>
      <c r="C404" s="4" t="s">
        <v>6</v>
      </c>
    </row>
    <row r="405" spans="1:3" x14ac:dyDescent="0.45">
      <c r="A405" s="1">
        <v>399</v>
      </c>
      <c r="B405" s="1" t="str">
        <f>"00241864"</f>
        <v>00241864</v>
      </c>
      <c r="C405" s="4" t="s">
        <v>6</v>
      </c>
    </row>
    <row r="406" spans="1:3" x14ac:dyDescent="0.45">
      <c r="A406" s="1">
        <v>400</v>
      </c>
      <c r="B406" s="1" t="str">
        <f>"00984588"</f>
        <v>00984588</v>
      </c>
      <c r="C406" s="4" t="str">
        <f>"002"</f>
        <v>002</v>
      </c>
    </row>
    <row r="407" spans="1:3" x14ac:dyDescent="0.45">
      <c r="A407" s="1">
        <v>401</v>
      </c>
      <c r="B407" s="1" t="str">
        <f>"201511025947"</f>
        <v>201511025947</v>
      </c>
      <c r="C407" s="4" t="s">
        <v>7</v>
      </c>
    </row>
    <row r="408" spans="1:3" x14ac:dyDescent="0.45">
      <c r="A408" s="1">
        <v>402</v>
      </c>
      <c r="B408" s="1" t="str">
        <f>"00842024"</f>
        <v>00842024</v>
      </c>
      <c r="C408" s="4" t="str">
        <f>"002"</f>
        <v>002</v>
      </c>
    </row>
    <row r="409" spans="1:3" x14ac:dyDescent="0.45">
      <c r="A409" s="1">
        <v>403</v>
      </c>
      <c r="B409" s="1" t="str">
        <f>"00148691"</f>
        <v>00148691</v>
      </c>
      <c r="C409" s="4" t="s">
        <v>8</v>
      </c>
    </row>
    <row r="410" spans="1:3" x14ac:dyDescent="0.45">
      <c r="A410" s="1">
        <v>404</v>
      </c>
      <c r="B410" s="1" t="str">
        <f>"00977668"</f>
        <v>00977668</v>
      </c>
      <c r="C410" s="4" t="str">
        <f>"004"</f>
        <v>004</v>
      </c>
    </row>
    <row r="411" spans="1:3" x14ac:dyDescent="0.45">
      <c r="A411" s="1">
        <v>405</v>
      </c>
      <c r="B411" s="1" t="str">
        <f>"00102430"</f>
        <v>00102430</v>
      </c>
      <c r="C411" s="4" t="s">
        <v>6</v>
      </c>
    </row>
    <row r="412" spans="1:3" x14ac:dyDescent="0.45">
      <c r="A412" s="1">
        <v>406</v>
      </c>
      <c r="B412" s="1" t="str">
        <f>"00263592"</f>
        <v>00263592</v>
      </c>
      <c r="C412" s="4" t="str">
        <f>"002"</f>
        <v>002</v>
      </c>
    </row>
    <row r="413" spans="1:3" x14ac:dyDescent="0.45">
      <c r="A413" s="1">
        <v>407</v>
      </c>
      <c r="B413" s="1" t="str">
        <f>"201406002365"</f>
        <v>201406002365</v>
      </c>
      <c r="C413" s="4" t="s">
        <v>16</v>
      </c>
    </row>
    <row r="414" spans="1:3" x14ac:dyDescent="0.45">
      <c r="A414" s="1">
        <v>408</v>
      </c>
      <c r="B414" s="1" t="str">
        <f>"00980879"</f>
        <v>00980879</v>
      </c>
      <c r="C414" s="4" t="str">
        <f>"002"</f>
        <v>002</v>
      </c>
    </row>
    <row r="415" spans="1:3" x14ac:dyDescent="0.45">
      <c r="A415" s="1">
        <v>409</v>
      </c>
      <c r="B415" s="1" t="str">
        <f>"200907000489"</f>
        <v>200907000489</v>
      </c>
      <c r="C415" s="4" t="s">
        <v>7</v>
      </c>
    </row>
    <row r="416" spans="1:3" x14ac:dyDescent="0.45">
      <c r="A416" s="1">
        <v>410</v>
      </c>
      <c r="B416" s="1" t="str">
        <f>"00986797"</f>
        <v>00986797</v>
      </c>
      <c r="C416" s="4" t="s">
        <v>6</v>
      </c>
    </row>
    <row r="417" spans="1:3" x14ac:dyDescent="0.45">
      <c r="A417" s="1">
        <v>411</v>
      </c>
      <c r="B417" s="1" t="str">
        <f>"00977448"</f>
        <v>00977448</v>
      </c>
      <c r="C417" s="4" t="str">
        <f>"002"</f>
        <v>002</v>
      </c>
    </row>
    <row r="418" spans="1:3" x14ac:dyDescent="0.45">
      <c r="A418" s="1">
        <v>412</v>
      </c>
      <c r="B418" s="1" t="str">
        <f>"00659181"</f>
        <v>00659181</v>
      </c>
      <c r="C418" s="4" t="s">
        <v>8</v>
      </c>
    </row>
    <row r="419" spans="1:3" x14ac:dyDescent="0.45">
      <c r="A419" s="1">
        <v>413</v>
      </c>
      <c r="B419" s="1" t="str">
        <f>"00491981"</f>
        <v>00491981</v>
      </c>
      <c r="C419" s="4" t="s">
        <v>8</v>
      </c>
    </row>
    <row r="420" spans="1:3" x14ac:dyDescent="0.45">
      <c r="A420" s="1">
        <v>414</v>
      </c>
      <c r="B420" s="1" t="str">
        <f>"00833842"</f>
        <v>00833842</v>
      </c>
      <c r="C420" s="4" t="s">
        <v>6</v>
      </c>
    </row>
    <row r="421" spans="1:3" x14ac:dyDescent="0.45">
      <c r="A421" s="1">
        <v>415</v>
      </c>
      <c r="B421" s="1" t="str">
        <f>"201502004163"</f>
        <v>201502004163</v>
      </c>
      <c r="C421" s="4" t="s">
        <v>6</v>
      </c>
    </row>
    <row r="422" spans="1:3" x14ac:dyDescent="0.45">
      <c r="A422" s="1">
        <v>416</v>
      </c>
      <c r="B422" s="1" t="str">
        <f>"00803087"</f>
        <v>00803087</v>
      </c>
      <c r="C422" s="4" t="str">
        <f>"002"</f>
        <v>002</v>
      </c>
    </row>
    <row r="423" spans="1:3" x14ac:dyDescent="0.45">
      <c r="A423" s="1">
        <v>417</v>
      </c>
      <c r="B423" s="1" t="str">
        <f>"00882634"</f>
        <v>00882634</v>
      </c>
      <c r="C423" s="4" t="s">
        <v>6</v>
      </c>
    </row>
    <row r="424" spans="1:3" x14ac:dyDescent="0.45">
      <c r="A424" s="1">
        <v>418</v>
      </c>
      <c r="B424" s="1" t="str">
        <f>"201511025978"</f>
        <v>201511025978</v>
      </c>
      <c r="C424" s="4" t="str">
        <f>"002"</f>
        <v>002</v>
      </c>
    </row>
    <row r="425" spans="1:3" x14ac:dyDescent="0.45">
      <c r="A425" s="1">
        <v>419</v>
      </c>
      <c r="B425" s="1" t="str">
        <f>"00978278"</f>
        <v>00978278</v>
      </c>
      <c r="C425" s="4" t="str">
        <f>"002"</f>
        <v>002</v>
      </c>
    </row>
    <row r="426" spans="1:3" x14ac:dyDescent="0.45">
      <c r="A426" s="1">
        <v>420</v>
      </c>
      <c r="B426" s="1" t="str">
        <f>"00936401"</f>
        <v>00936401</v>
      </c>
      <c r="C426" s="4" t="s">
        <v>7</v>
      </c>
    </row>
    <row r="427" spans="1:3" x14ac:dyDescent="0.45">
      <c r="A427" s="1">
        <v>421</v>
      </c>
      <c r="B427" s="1" t="str">
        <f>"201510003134"</f>
        <v>201510003134</v>
      </c>
      <c r="C427" s="4" t="s">
        <v>7</v>
      </c>
    </row>
    <row r="428" spans="1:3" x14ac:dyDescent="0.45">
      <c r="A428" s="1">
        <v>422</v>
      </c>
      <c r="B428" s="1" t="str">
        <f>"00443278"</f>
        <v>00443278</v>
      </c>
      <c r="C428" s="4" t="s">
        <v>8</v>
      </c>
    </row>
    <row r="429" spans="1:3" x14ac:dyDescent="0.45">
      <c r="A429" s="1">
        <v>423</v>
      </c>
      <c r="B429" s="1" t="str">
        <f>"00656077"</f>
        <v>00656077</v>
      </c>
      <c r="C429" s="4" t="s">
        <v>6</v>
      </c>
    </row>
    <row r="430" spans="1:3" x14ac:dyDescent="0.45">
      <c r="A430" s="1">
        <v>424</v>
      </c>
      <c r="B430" s="1" t="str">
        <f>"00983420"</f>
        <v>00983420</v>
      </c>
      <c r="C430" s="4" t="str">
        <f>"002"</f>
        <v>002</v>
      </c>
    </row>
    <row r="431" spans="1:3" x14ac:dyDescent="0.45">
      <c r="A431" s="1">
        <v>425</v>
      </c>
      <c r="B431" s="1" t="str">
        <f>"00978910"</f>
        <v>00978910</v>
      </c>
      <c r="C431" s="4" t="s">
        <v>6</v>
      </c>
    </row>
    <row r="432" spans="1:3" x14ac:dyDescent="0.45">
      <c r="A432" s="1">
        <v>426</v>
      </c>
      <c r="B432" s="1" t="str">
        <f>"00987005"</f>
        <v>00987005</v>
      </c>
      <c r="C432" s="4" t="s">
        <v>6</v>
      </c>
    </row>
    <row r="433" spans="1:3" x14ac:dyDescent="0.45">
      <c r="A433" s="1">
        <v>427</v>
      </c>
      <c r="B433" s="1" t="str">
        <f>"00682166"</f>
        <v>00682166</v>
      </c>
      <c r="C433" s="4" t="s">
        <v>6</v>
      </c>
    </row>
    <row r="434" spans="1:3" x14ac:dyDescent="0.45">
      <c r="A434" s="1">
        <v>428</v>
      </c>
      <c r="B434" s="1" t="str">
        <f>"00983710"</f>
        <v>00983710</v>
      </c>
      <c r="C434" s="4" t="str">
        <f>"002"</f>
        <v>002</v>
      </c>
    </row>
    <row r="435" spans="1:3" x14ac:dyDescent="0.45">
      <c r="A435" s="1">
        <v>429</v>
      </c>
      <c r="B435" s="1" t="str">
        <f>"00815733"</f>
        <v>00815733</v>
      </c>
      <c r="C435" s="4" t="str">
        <f>"002"</f>
        <v>002</v>
      </c>
    </row>
    <row r="436" spans="1:3" x14ac:dyDescent="0.45">
      <c r="A436" s="1">
        <v>430</v>
      </c>
      <c r="B436" s="1" t="str">
        <f>"00981395"</f>
        <v>00981395</v>
      </c>
      <c r="C436" s="4" t="s">
        <v>6</v>
      </c>
    </row>
    <row r="437" spans="1:3" x14ac:dyDescent="0.45">
      <c r="A437" s="1">
        <v>431</v>
      </c>
      <c r="B437" s="1" t="str">
        <f>"201406006375"</f>
        <v>201406006375</v>
      </c>
      <c r="C437" s="4" t="s">
        <v>7</v>
      </c>
    </row>
    <row r="438" spans="1:3" x14ac:dyDescent="0.45">
      <c r="A438" s="1">
        <v>432</v>
      </c>
      <c r="B438" s="1" t="str">
        <f>"00808368"</f>
        <v>00808368</v>
      </c>
      <c r="C438" s="4" t="s">
        <v>6</v>
      </c>
    </row>
    <row r="439" spans="1:3" x14ac:dyDescent="0.45">
      <c r="A439" s="1">
        <v>433</v>
      </c>
      <c r="B439" s="1" t="str">
        <f>"00200278"</f>
        <v>00200278</v>
      </c>
      <c r="C439" s="4" t="str">
        <f>"002"</f>
        <v>002</v>
      </c>
    </row>
    <row r="440" spans="1:3" x14ac:dyDescent="0.45">
      <c r="A440" s="1">
        <v>434</v>
      </c>
      <c r="B440" s="1" t="str">
        <f>"00836560"</f>
        <v>00836560</v>
      </c>
      <c r="C440" s="4" t="str">
        <f>"002"</f>
        <v>002</v>
      </c>
    </row>
    <row r="441" spans="1:3" x14ac:dyDescent="0.45">
      <c r="A441" s="1">
        <v>435</v>
      </c>
      <c r="B441" s="1" t="str">
        <f>"00841984"</f>
        <v>00841984</v>
      </c>
      <c r="C441" s="4" t="s">
        <v>6</v>
      </c>
    </row>
    <row r="442" spans="1:3" x14ac:dyDescent="0.45">
      <c r="A442" s="1">
        <v>436</v>
      </c>
      <c r="B442" s="1" t="str">
        <f>"00792355"</f>
        <v>00792355</v>
      </c>
      <c r="C442" s="4" t="s">
        <v>6</v>
      </c>
    </row>
    <row r="443" spans="1:3" x14ac:dyDescent="0.45">
      <c r="A443" s="1">
        <v>437</v>
      </c>
      <c r="B443" s="1" t="str">
        <f>"00886883"</f>
        <v>00886883</v>
      </c>
      <c r="C443" s="4" t="str">
        <f>"002"</f>
        <v>002</v>
      </c>
    </row>
    <row r="444" spans="1:3" x14ac:dyDescent="0.45">
      <c r="A444" s="1">
        <v>438</v>
      </c>
      <c r="B444" s="1" t="str">
        <f>"00449938"</f>
        <v>00449938</v>
      </c>
      <c r="C444" s="4" t="s">
        <v>8</v>
      </c>
    </row>
    <row r="445" spans="1:3" x14ac:dyDescent="0.45">
      <c r="A445" s="1">
        <v>439</v>
      </c>
      <c r="B445" s="1" t="str">
        <f>"00792168"</f>
        <v>00792168</v>
      </c>
      <c r="C445" s="4" t="s">
        <v>8</v>
      </c>
    </row>
    <row r="446" spans="1:3" x14ac:dyDescent="0.45">
      <c r="A446" s="1">
        <v>440</v>
      </c>
      <c r="B446" s="1" t="str">
        <f>"00986640"</f>
        <v>00986640</v>
      </c>
      <c r="C446" s="4" t="s">
        <v>8</v>
      </c>
    </row>
    <row r="447" spans="1:3" x14ac:dyDescent="0.45">
      <c r="A447" s="1">
        <v>441</v>
      </c>
      <c r="B447" s="1" t="str">
        <f>"00285428"</f>
        <v>00285428</v>
      </c>
      <c r="C447" s="4" t="str">
        <f>"002"</f>
        <v>002</v>
      </c>
    </row>
    <row r="448" spans="1:3" x14ac:dyDescent="0.45">
      <c r="A448" s="1">
        <v>442</v>
      </c>
      <c r="B448" s="1" t="str">
        <f>"00978736"</f>
        <v>00978736</v>
      </c>
      <c r="C448" s="4" t="s">
        <v>6</v>
      </c>
    </row>
    <row r="449" spans="1:3" x14ac:dyDescent="0.45">
      <c r="A449" s="1">
        <v>443</v>
      </c>
      <c r="B449" s="1" t="str">
        <f>"201507001671"</f>
        <v>201507001671</v>
      </c>
      <c r="C449" s="4" t="str">
        <f>"002"</f>
        <v>002</v>
      </c>
    </row>
    <row r="450" spans="1:3" x14ac:dyDescent="0.45">
      <c r="A450" s="1">
        <v>444</v>
      </c>
      <c r="B450" s="1" t="str">
        <f>"00144405"</f>
        <v>00144405</v>
      </c>
      <c r="C450" s="4" t="s">
        <v>6</v>
      </c>
    </row>
    <row r="451" spans="1:3" x14ac:dyDescent="0.45">
      <c r="A451" s="1">
        <v>445</v>
      </c>
      <c r="B451" s="1" t="str">
        <f>"00825380"</f>
        <v>00825380</v>
      </c>
      <c r="C451" s="4" t="str">
        <f t="shared" ref="C451:C457" si="1">"002"</f>
        <v>002</v>
      </c>
    </row>
    <row r="452" spans="1:3" x14ac:dyDescent="0.45">
      <c r="A452" s="1">
        <v>446</v>
      </c>
      <c r="B452" s="1" t="str">
        <f>"00885537"</f>
        <v>00885537</v>
      </c>
      <c r="C452" s="4" t="str">
        <f t="shared" si="1"/>
        <v>002</v>
      </c>
    </row>
    <row r="453" spans="1:3" x14ac:dyDescent="0.45">
      <c r="A453" s="1">
        <v>447</v>
      </c>
      <c r="B453" s="1" t="str">
        <f>"00189177"</f>
        <v>00189177</v>
      </c>
      <c r="C453" s="4" t="str">
        <f t="shared" si="1"/>
        <v>002</v>
      </c>
    </row>
    <row r="454" spans="1:3" x14ac:dyDescent="0.45">
      <c r="A454" s="1">
        <v>448</v>
      </c>
      <c r="B454" s="1" t="str">
        <f>"00986310"</f>
        <v>00986310</v>
      </c>
      <c r="C454" s="4" t="str">
        <f t="shared" si="1"/>
        <v>002</v>
      </c>
    </row>
    <row r="455" spans="1:3" x14ac:dyDescent="0.45">
      <c r="A455" s="1">
        <v>449</v>
      </c>
      <c r="B455" s="1" t="str">
        <f>"00472265"</f>
        <v>00472265</v>
      </c>
      <c r="C455" s="4" t="str">
        <f t="shared" si="1"/>
        <v>002</v>
      </c>
    </row>
    <row r="456" spans="1:3" x14ac:dyDescent="0.45">
      <c r="A456" s="1">
        <v>450</v>
      </c>
      <c r="B456" s="1" t="str">
        <f>"00848932"</f>
        <v>00848932</v>
      </c>
      <c r="C456" s="4" t="str">
        <f t="shared" si="1"/>
        <v>002</v>
      </c>
    </row>
    <row r="457" spans="1:3" x14ac:dyDescent="0.45">
      <c r="A457" s="1">
        <v>451</v>
      </c>
      <c r="B457" s="1" t="str">
        <f>"00984462"</f>
        <v>00984462</v>
      </c>
      <c r="C457" s="4" t="str">
        <f t="shared" si="1"/>
        <v>002</v>
      </c>
    </row>
    <row r="458" spans="1:3" x14ac:dyDescent="0.45">
      <c r="A458" s="1">
        <v>452</v>
      </c>
      <c r="B458" s="1" t="str">
        <f>"00823718"</f>
        <v>00823718</v>
      </c>
      <c r="C458" s="4" t="s">
        <v>6</v>
      </c>
    </row>
    <row r="459" spans="1:3" x14ac:dyDescent="0.45">
      <c r="A459" s="1">
        <v>453</v>
      </c>
      <c r="B459" s="1" t="str">
        <f>"00727890"</f>
        <v>00727890</v>
      </c>
      <c r="C459" s="4" t="str">
        <f>"002"</f>
        <v>002</v>
      </c>
    </row>
    <row r="460" spans="1:3" x14ac:dyDescent="0.45">
      <c r="A460" s="1">
        <v>454</v>
      </c>
      <c r="B460" s="1" t="str">
        <f>"00026885"</f>
        <v>00026885</v>
      </c>
      <c r="C460" s="4" t="s">
        <v>7</v>
      </c>
    </row>
    <row r="461" spans="1:3" x14ac:dyDescent="0.45">
      <c r="A461" s="1">
        <v>455</v>
      </c>
      <c r="B461" s="1" t="str">
        <f>"200802007726"</f>
        <v>200802007726</v>
      </c>
      <c r="C461" s="4" t="s">
        <v>7</v>
      </c>
    </row>
    <row r="462" spans="1:3" x14ac:dyDescent="0.45">
      <c r="A462" s="1">
        <v>456</v>
      </c>
      <c r="B462" s="1" t="str">
        <f>"00182288"</f>
        <v>00182288</v>
      </c>
      <c r="C462" s="4" t="str">
        <f>"002"</f>
        <v>002</v>
      </c>
    </row>
    <row r="463" spans="1:3" x14ac:dyDescent="0.45">
      <c r="A463" s="1">
        <v>457</v>
      </c>
      <c r="B463" s="1" t="str">
        <f>"00823115"</f>
        <v>00823115</v>
      </c>
      <c r="C463" s="4" t="str">
        <f>"002"</f>
        <v>002</v>
      </c>
    </row>
    <row r="464" spans="1:3" x14ac:dyDescent="0.45">
      <c r="A464" s="1">
        <v>458</v>
      </c>
      <c r="B464" s="1" t="str">
        <f>"00745938"</f>
        <v>00745938</v>
      </c>
      <c r="C464" s="4" t="str">
        <f>"002"</f>
        <v>002</v>
      </c>
    </row>
    <row r="465" spans="1:3" x14ac:dyDescent="0.45">
      <c r="A465" s="1">
        <v>459</v>
      </c>
      <c r="B465" s="1" t="str">
        <f>"00982403"</f>
        <v>00982403</v>
      </c>
      <c r="C465" s="4" t="str">
        <f>"002"</f>
        <v>002</v>
      </c>
    </row>
    <row r="466" spans="1:3" x14ac:dyDescent="0.45">
      <c r="A466" s="1">
        <v>460</v>
      </c>
      <c r="B466" s="1" t="str">
        <f>"00500883"</f>
        <v>00500883</v>
      </c>
      <c r="C466" s="4" t="str">
        <f>"002"</f>
        <v>002</v>
      </c>
    </row>
    <row r="467" spans="1:3" x14ac:dyDescent="0.45">
      <c r="A467" s="1">
        <v>461</v>
      </c>
      <c r="B467" s="1" t="str">
        <f>"201402008830"</f>
        <v>201402008830</v>
      </c>
      <c r="C467" s="4" t="s">
        <v>7</v>
      </c>
    </row>
    <row r="468" spans="1:3" x14ac:dyDescent="0.45">
      <c r="A468" s="1">
        <v>462</v>
      </c>
      <c r="B468" s="1" t="str">
        <f>"00981977"</f>
        <v>00981977</v>
      </c>
      <c r="C468" s="4" t="str">
        <f>"002"</f>
        <v>002</v>
      </c>
    </row>
    <row r="469" spans="1:3" x14ac:dyDescent="0.45">
      <c r="A469" s="1">
        <v>463</v>
      </c>
      <c r="B469" s="1" t="str">
        <f>"00982495"</f>
        <v>00982495</v>
      </c>
      <c r="C469" s="4" t="str">
        <f>"002"</f>
        <v>002</v>
      </c>
    </row>
    <row r="470" spans="1:3" x14ac:dyDescent="0.45">
      <c r="A470" s="1">
        <v>464</v>
      </c>
      <c r="B470" s="1" t="str">
        <f>"00873250"</f>
        <v>00873250</v>
      </c>
      <c r="C470" s="4" t="str">
        <f>"002"</f>
        <v>002</v>
      </c>
    </row>
    <row r="471" spans="1:3" x14ac:dyDescent="0.45">
      <c r="A471" s="1">
        <v>465</v>
      </c>
      <c r="B471" s="1" t="str">
        <f>"00758325"</f>
        <v>00758325</v>
      </c>
      <c r="C471" s="4" t="s">
        <v>6</v>
      </c>
    </row>
    <row r="472" spans="1:3" x14ac:dyDescent="0.45">
      <c r="A472" s="1">
        <v>466</v>
      </c>
      <c r="B472" s="1" t="str">
        <f>"00841442"</f>
        <v>00841442</v>
      </c>
      <c r="C472" s="4" t="str">
        <f>"002"</f>
        <v>002</v>
      </c>
    </row>
    <row r="473" spans="1:3" x14ac:dyDescent="0.45">
      <c r="A473" s="1">
        <v>467</v>
      </c>
      <c r="B473" s="1" t="str">
        <f>"00918027"</f>
        <v>00918027</v>
      </c>
      <c r="C473" s="4" t="str">
        <f>"002"</f>
        <v>002</v>
      </c>
    </row>
    <row r="474" spans="1:3" x14ac:dyDescent="0.45">
      <c r="A474" s="1">
        <v>468</v>
      </c>
      <c r="B474" s="1" t="str">
        <f>"00729863"</f>
        <v>00729863</v>
      </c>
      <c r="C474" s="4" t="str">
        <f>"002"</f>
        <v>002</v>
      </c>
    </row>
    <row r="475" spans="1:3" x14ac:dyDescent="0.45">
      <c r="A475" s="1">
        <v>469</v>
      </c>
      <c r="B475" s="1" t="str">
        <f>"00325941"</f>
        <v>00325941</v>
      </c>
      <c r="C475" s="4" t="s">
        <v>12</v>
      </c>
    </row>
    <row r="476" spans="1:3" x14ac:dyDescent="0.45">
      <c r="A476" s="1">
        <v>470</v>
      </c>
      <c r="B476" s="1" t="str">
        <f>"00281047"</f>
        <v>00281047</v>
      </c>
      <c r="C476" s="4" t="str">
        <f>"002"</f>
        <v>002</v>
      </c>
    </row>
    <row r="477" spans="1:3" x14ac:dyDescent="0.45">
      <c r="A477" s="1">
        <v>471</v>
      </c>
      <c r="B477" s="1" t="str">
        <f>"00983930"</f>
        <v>00983930</v>
      </c>
      <c r="C477" s="4" t="s">
        <v>6</v>
      </c>
    </row>
    <row r="478" spans="1:3" x14ac:dyDescent="0.45">
      <c r="A478" s="1">
        <v>472</v>
      </c>
      <c r="B478" s="1" t="str">
        <f>"00948058"</f>
        <v>00948058</v>
      </c>
      <c r="C478" s="4" t="s">
        <v>6</v>
      </c>
    </row>
    <row r="479" spans="1:3" x14ac:dyDescent="0.45">
      <c r="A479" s="1">
        <v>473</v>
      </c>
      <c r="B479" s="1" t="str">
        <f>"00141261"</f>
        <v>00141261</v>
      </c>
      <c r="C479" s="4" t="str">
        <f>"002"</f>
        <v>002</v>
      </c>
    </row>
    <row r="480" spans="1:3" x14ac:dyDescent="0.45">
      <c r="A480" s="1">
        <v>474</v>
      </c>
      <c r="B480" s="1" t="str">
        <f>"00882043"</f>
        <v>00882043</v>
      </c>
      <c r="C480" s="4" t="str">
        <f>"002"</f>
        <v>002</v>
      </c>
    </row>
    <row r="481" spans="1:3" x14ac:dyDescent="0.45">
      <c r="A481" s="1">
        <v>475</v>
      </c>
      <c r="B481" s="1" t="str">
        <f>"00490545"</f>
        <v>00490545</v>
      </c>
      <c r="C481" s="4" t="s">
        <v>6</v>
      </c>
    </row>
    <row r="482" spans="1:3" x14ac:dyDescent="0.45">
      <c r="A482" s="1">
        <v>476</v>
      </c>
      <c r="B482" s="1" t="str">
        <f>"00541405"</f>
        <v>00541405</v>
      </c>
      <c r="C482" s="4" t="str">
        <f>"002"</f>
        <v>002</v>
      </c>
    </row>
    <row r="483" spans="1:3" x14ac:dyDescent="0.45">
      <c r="A483" s="1">
        <v>477</v>
      </c>
      <c r="B483" s="1" t="str">
        <f>"00981616"</f>
        <v>00981616</v>
      </c>
      <c r="C483" s="4" t="str">
        <f>"002"</f>
        <v>002</v>
      </c>
    </row>
    <row r="484" spans="1:3" x14ac:dyDescent="0.45">
      <c r="A484" s="1">
        <v>478</v>
      </c>
      <c r="B484" s="1" t="str">
        <f>"00221877"</f>
        <v>00221877</v>
      </c>
      <c r="C484" s="4" t="s">
        <v>8</v>
      </c>
    </row>
    <row r="485" spans="1:3" x14ac:dyDescent="0.45">
      <c r="A485" s="1">
        <v>479</v>
      </c>
      <c r="B485" s="1" t="str">
        <f>"00824566"</f>
        <v>00824566</v>
      </c>
      <c r="C485" s="4" t="s">
        <v>6</v>
      </c>
    </row>
    <row r="486" spans="1:3" x14ac:dyDescent="0.45">
      <c r="A486" s="1">
        <v>480</v>
      </c>
      <c r="B486" s="1" t="str">
        <f>"00539154"</f>
        <v>00539154</v>
      </c>
      <c r="C486" s="4" t="s">
        <v>6</v>
      </c>
    </row>
    <row r="487" spans="1:3" x14ac:dyDescent="0.45">
      <c r="A487" s="1">
        <v>481</v>
      </c>
      <c r="B487" s="1" t="str">
        <f>"201405000663"</f>
        <v>201405000663</v>
      </c>
      <c r="C487" s="4" t="s">
        <v>7</v>
      </c>
    </row>
    <row r="488" spans="1:3" x14ac:dyDescent="0.45">
      <c r="A488" s="1">
        <v>482</v>
      </c>
      <c r="B488" s="1" t="str">
        <f>"00498665"</f>
        <v>00498665</v>
      </c>
      <c r="C488" s="4" t="str">
        <f>"002"</f>
        <v>002</v>
      </c>
    </row>
    <row r="489" spans="1:3" x14ac:dyDescent="0.45">
      <c r="A489" s="1">
        <v>483</v>
      </c>
      <c r="B489" s="1" t="str">
        <f>"00008497"</f>
        <v>00008497</v>
      </c>
      <c r="C489" s="4" t="s">
        <v>6</v>
      </c>
    </row>
    <row r="490" spans="1:3" x14ac:dyDescent="0.45">
      <c r="A490" s="1">
        <v>484</v>
      </c>
      <c r="B490" s="1" t="str">
        <f>"00310998"</f>
        <v>00310998</v>
      </c>
      <c r="C490" s="4" t="s">
        <v>7</v>
      </c>
    </row>
    <row r="491" spans="1:3" x14ac:dyDescent="0.45">
      <c r="A491" s="1">
        <v>485</v>
      </c>
      <c r="B491" s="1" t="str">
        <f>"00881051"</f>
        <v>00881051</v>
      </c>
      <c r="C491" s="4" t="s">
        <v>6</v>
      </c>
    </row>
    <row r="492" spans="1:3" x14ac:dyDescent="0.45">
      <c r="A492" s="1">
        <v>486</v>
      </c>
      <c r="B492" s="1" t="str">
        <f>"00308898"</f>
        <v>00308898</v>
      </c>
      <c r="C492" s="4" t="str">
        <f>"002"</f>
        <v>002</v>
      </c>
    </row>
    <row r="493" spans="1:3" x14ac:dyDescent="0.45">
      <c r="A493" s="1">
        <v>487</v>
      </c>
      <c r="B493" s="1" t="str">
        <f>"201511030714"</f>
        <v>201511030714</v>
      </c>
      <c r="C493" s="4" t="str">
        <f>"002"</f>
        <v>002</v>
      </c>
    </row>
    <row r="494" spans="1:3" x14ac:dyDescent="0.45">
      <c r="A494" s="1">
        <v>488</v>
      </c>
      <c r="B494" s="1" t="str">
        <f>"00718048"</f>
        <v>00718048</v>
      </c>
      <c r="C494" s="4" t="str">
        <f>"002"</f>
        <v>002</v>
      </c>
    </row>
    <row r="495" spans="1:3" x14ac:dyDescent="0.45">
      <c r="A495" s="1">
        <v>489</v>
      </c>
      <c r="B495" s="1" t="str">
        <f>"00301630"</f>
        <v>00301630</v>
      </c>
      <c r="C495" s="4" t="s">
        <v>6</v>
      </c>
    </row>
    <row r="496" spans="1:3" x14ac:dyDescent="0.45">
      <c r="A496" s="1">
        <v>490</v>
      </c>
      <c r="B496" s="1" t="str">
        <f>"00198573"</f>
        <v>00198573</v>
      </c>
      <c r="C496" s="4" t="str">
        <f>"002"</f>
        <v>002</v>
      </c>
    </row>
    <row r="497" spans="1:3" x14ac:dyDescent="0.45">
      <c r="A497" s="1">
        <v>491</v>
      </c>
      <c r="B497" s="1" t="str">
        <f>"00789389"</f>
        <v>00789389</v>
      </c>
      <c r="C497" s="4" t="s">
        <v>6</v>
      </c>
    </row>
    <row r="498" spans="1:3" x14ac:dyDescent="0.45">
      <c r="A498" s="1">
        <v>492</v>
      </c>
      <c r="B498" s="1" t="str">
        <f>"00308901"</f>
        <v>00308901</v>
      </c>
      <c r="C498" s="4" t="str">
        <f>"002"</f>
        <v>002</v>
      </c>
    </row>
    <row r="499" spans="1:3" x14ac:dyDescent="0.45">
      <c r="A499" s="1">
        <v>493</v>
      </c>
      <c r="B499" s="1" t="str">
        <f>"00926377"</f>
        <v>00926377</v>
      </c>
      <c r="C499" s="4" t="str">
        <f>"002"</f>
        <v>002</v>
      </c>
    </row>
    <row r="500" spans="1:3" x14ac:dyDescent="0.45">
      <c r="A500" s="1">
        <v>494</v>
      </c>
      <c r="B500" s="1" t="str">
        <f>"00824340"</f>
        <v>00824340</v>
      </c>
      <c r="C500" s="4" t="str">
        <f>"002"</f>
        <v>002</v>
      </c>
    </row>
    <row r="501" spans="1:3" x14ac:dyDescent="0.45">
      <c r="A501" s="1">
        <v>495</v>
      </c>
      <c r="B501" s="1" t="str">
        <f>"00450358"</f>
        <v>00450358</v>
      </c>
      <c r="C501" s="4" t="str">
        <f>"004"</f>
        <v>004</v>
      </c>
    </row>
    <row r="502" spans="1:3" x14ac:dyDescent="0.45">
      <c r="A502" s="1">
        <v>496</v>
      </c>
      <c r="B502" s="1" t="str">
        <f>"00244501"</f>
        <v>00244501</v>
      </c>
      <c r="C502" s="4" t="str">
        <f>"004"</f>
        <v>004</v>
      </c>
    </row>
    <row r="503" spans="1:3" ht="28.5" x14ac:dyDescent="0.45">
      <c r="A503" s="1">
        <v>497</v>
      </c>
      <c r="B503" s="7" t="str">
        <f>"00476029"</f>
        <v>00476029</v>
      </c>
      <c r="C503" s="8" t="s">
        <v>13</v>
      </c>
    </row>
    <row r="504" spans="1:3" ht="28.5" x14ac:dyDescent="0.45">
      <c r="A504" s="1">
        <v>498</v>
      </c>
      <c r="B504" s="7" t="str">
        <f>"00985123"</f>
        <v>00985123</v>
      </c>
      <c r="C504" s="8" t="s">
        <v>9</v>
      </c>
    </row>
    <row r="505" spans="1:3" x14ac:dyDescent="0.45">
      <c r="A505" s="1">
        <v>499</v>
      </c>
      <c r="B505" s="1" t="str">
        <f>"00659167"</f>
        <v>00659167</v>
      </c>
      <c r="C505" s="4" t="str">
        <f>"002"</f>
        <v>002</v>
      </c>
    </row>
    <row r="506" spans="1:3" x14ac:dyDescent="0.45">
      <c r="A506" s="1">
        <v>500</v>
      </c>
      <c r="B506" s="1" t="str">
        <f>"00008134"</f>
        <v>00008134</v>
      </c>
      <c r="C506" s="4" t="str">
        <f>"002"</f>
        <v>002</v>
      </c>
    </row>
    <row r="507" spans="1:3" x14ac:dyDescent="0.45">
      <c r="A507" s="1">
        <v>501</v>
      </c>
      <c r="B507" s="1" t="str">
        <f>"00554759"</f>
        <v>00554759</v>
      </c>
      <c r="C507" s="4" t="s">
        <v>6</v>
      </c>
    </row>
    <row r="508" spans="1:3" x14ac:dyDescent="0.45">
      <c r="A508" s="1">
        <v>502</v>
      </c>
      <c r="B508" s="1" t="str">
        <f>"200902000240"</f>
        <v>200902000240</v>
      </c>
      <c r="C508" s="4" t="s">
        <v>7</v>
      </c>
    </row>
    <row r="509" spans="1:3" x14ac:dyDescent="0.45">
      <c r="A509" s="1">
        <v>503</v>
      </c>
      <c r="B509" s="1" t="str">
        <f>"00222370"</f>
        <v>00222370</v>
      </c>
      <c r="C509" s="4" t="s">
        <v>6</v>
      </c>
    </row>
    <row r="510" spans="1:3" x14ac:dyDescent="0.45">
      <c r="A510" s="1">
        <v>504</v>
      </c>
      <c r="B510" s="1" t="str">
        <f>"00718419"</f>
        <v>00718419</v>
      </c>
      <c r="C510" s="4" t="s">
        <v>6</v>
      </c>
    </row>
    <row r="511" spans="1:3" x14ac:dyDescent="0.45">
      <c r="A511" s="1">
        <v>505</v>
      </c>
      <c r="B511" s="1" t="str">
        <f>"00545144"</f>
        <v>00545144</v>
      </c>
      <c r="C511" s="4" t="s">
        <v>7</v>
      </c>
    </row>
    <row r="512" spans="1:3" x14ac:dyDescent="0.45">
      <c r="A512" s="1">
        <v>506</v>
      </c>
      <c r="B512" s="1" t="str">
        <f>"00985906"</f>
        <v>00985906</v>
      </c>
      <c r="C512" s="4" t="s">
        <v>6</v>
      </c>
    </row>
    <row r="513" spans="1:3" x14ac:dyDescent="0.45">
      <c r="A513" s="1">
        <v>507</v>
      </c>
      <c r="B513" s="1" t="str">
        <f>"00108616"</f>
        <v>00108616</v>
      </c>
      <c r="C513" s="4" t="s">
        <v>7</v>
      </c>
    </row>
    <row r="514" spans="1:3" x14ac:dyDescent="0.45">
      <c r="A514" s="1">
        <v>508</v>
      </c>
      <c r="B514" s="1" t="str">
        <f>"200802004670"</f>
        <v>200802004670</v>
      </c>
      <c r="C514" s="4" t="s">
        <v>7</v>
      </c>
    </row>
    <row r="515" spans="1:3" x14ac:dyDescent="0.45">
      <c r="A515" s="1">
        <v>509</v>
      </c>
      <c r="B515" s="1" t="str">
        <f>"00042147"</f>
        <v>00042147</v>
      </c>
      <c r="C515" s="4" t="str">
        <f>"002"</f>
        <v>002</v>
      </c>
    </row>
    <row r="516" spans="1:3" x14ac:dyDescent="0.45">
      <c r="A516" s="1">
        <v>510</v>
      </c>
      <c r="B516" s="1" t="str">
        <f>"00914528"</f>
        <v>00914528</v>
      </c>
      <c r="C516" s="4" t="str">
        <f>"002"</f>
        <v>002</v>
      </c>
    </row>
    <row r="517" spans="1:3" x14ac:dyDescent="0.45">
      <c r="A517" s="1">
        <v>511</v>
      </c>
      <c r="B517" s="1" t="str">
        <f>"00553994"</f>
        <v>00553994</v>
      </c>
      <c r="C517" s="4" t="str">
        <f>"002"</f>
        <v>002</v>
      </c>
    </row>
    <row r="518" spans="1:3" x14ac:dyDescent="0.45">
      <c r="A518" s="1">
        <v>512</v>
      </c>
      <c r="B518" s="1" t="str">
        <f>"201406000706"</f>
        <v>201406000706</v>
      </c>
      <c r="C518" s="4" t="s">
        <v>6</v>
      </c>
    </row>
    <row r="519" spans="1:3" x14ac:dyDescent="0.45">
      <c r="A519" s="1">
        <v>513</v>
      </c>
      <c r="B519" s="1" t="str">
        <f>"00070895"</f>
        <v>00070895</v>
      </c>
      <c r="C519" s="4" t="str">
        <f>"002"</f>
        <v>002</v>
      </c>
    </row>
    <row r="520" spans="1:3" x14ac:dyDescent="0.45">
      <c r="A520" s="1">
        <v>514</v>
      </c>
      <c r="B520" s="1" t="str">
        <f>"00220734"</f>
        <v>00220734</v>
      </c>
      <c r="C520" s="4" t="str">
        <f>"002"</f>
        <v>002</v>
      </c>
    </row>
    <row r="521" spans="1:3" x14ac:dyDescent="0.45">
      <c r="A521" s="1">
        <v>515</v>
      </c>
      <c r="B521" s="1" t="str">
        <f>"00986815"</f>
        <v>00986815</v>
      </c>
      <c r="C521" s="4" t="s">
        <v>6</v>
      </c>
    </row>
    <row r="522" spans="1:3" x14ac:dyDescent="0.45">
      <c r="A522" s="1">
        <v>516</v>
      </c>
      <c r="B522" s="1" t="str">
        <f>"00976283"</f>
        <v>00976283</v>
      </c>
      <c r="C522" s="4" t="s">
        <v>6</v>
      </c>
    </row>
    <row r="523" spans="1:3" x14ac:dyDescent="0.45">
      <c r="A523" s="1">
        <v>517</v>
      </c>
      <c r="B523" s="1" t="str">
        <f>"00733681"</f>
        <v>00733681</v>
      </c>
      <c r="C523" s="4" t="s">
        <v>6</v>
      </c>
    </row>
    <row r="524" spans="1:3" x14ac:dyDescent="0.45">
      <c r="A524" s="1">
        <v>518</v>
      </c>
      <c r="B524" s="1" t="str">
        <f>"00699894"</f>
        <v>00699894</v>
      </c>
      <c r="C524" s="4" t="s">
        <v>8</v>
      </c>
    </row>
    <row r="525" spans="1:3" x14ac:dyDescent="0.45">
      <c r="A525" s="1">
        <v>519</v>
      </c>
      <c r="B525" s="1" t="str">
        <f>"00986825"</f>
        <v>00986825</v>
      </c>
      <c r="C525" s="4" t="str">
        <f>"002"</f>
        <v>002</v>
      </c>
    </row>
    <row r="526" spans="1:3" x14ac:dyDescent="0.45">
      <c r="A526" s="1">
        <v>520</v>
      </c>
      <c r="B526" s="1" t="str">
        <f>"00823159"</f>
        <v>00823159</v>
      </c>
      <c r="C526" s="4" t="s">
        <v>8</v>
      </c>
    </row>
    <row r="527" spans="1:3" x14ac:dyDescent="0.45">
      <c r="A527" s="1">
        <v>521</v>
      </c>
      <c r="B527" s="1" t="str">
        <f>"00984917"</f>
        <v>00984917</v>
      </c>
      <c r="C527" s="4" t="s">
        <v>6</v>
      </c>
    </row>
    <row r="528" spans="1:3" x14ac:dyDescent="0.45">
      <c r="A528" s="1">
        <v>522</v>
      </c>
      <c r="B528" s="1" t="str">
        <f>"00983625"</f>
        <v>00983625</v>
      </c>
      <c r="C528" s="4" t="s">
        <v>6</v>
      </c>
    </row>
    <row r="529" spans="1:3" x14ac:dyDescent="0.45">
      <c r="A529" s="1">
        <v>523</v>
      </c>
      <c r="B529" s="1" t="str">
        <f>"00982516"</f>
        <v>00982516</v>
      </c>
      <c r="C529" s="4" t="str">
        <f>"002"</f>
        <v>002</v>
      </c>
    </row>
    <row r="530" spans="1:3" x14ac:dyDescent="0.45">
      <c r="A530" s="1">
        <v>524</v>
      </c>
      <c r="B530" s="1" t="str">
        <f>"201504000371"</f>
        <v>201504000371</v>
      </c>
      <c r="C530" s="4" t="s">
        <v>7</v>
      </c>
    </row>
    <row r="531" spans="1:3" x14ac:dyDescent="0.45">
      <c r="A531" s="1">
        <v>525</v>
      </c>
      <c r="B531" s="1" t="str">
        <f>"00299295"</f>
        <v>00299295</v>
      </c>
      <c r="C531" s="4" t="str">
        <f>"002"</f>
        <v>002</v>
      </c>
    </row>
    <row r="532" spans="1:3" x14ac:dyDescent="0.45">
      <c r="A532" s="1">
        <v>526</v>
      </c>
      <c r="B532" s="1" t="str">
        <f>"00182326"</f>
        <v>00182326</v>
      </c>
      <c r="C532" s="4" t="s">
        <v>6</v>
      </c>
    </row>
    <row r="533" spans="1:3" x14ac:dyDescent="0.45">
      <c r="A533" s="1">
        <v>527</v>
      </c>
      <c r="B533" s="1" t="str">
        <f>"00353504"</f>
        <v>00353504</v>
      </c>
      <c r="C533" s="4" t="str">
        <f>"002"</f>
        <v>002</v>
      </c>
    </row>
    <row r="534" spans="1:3" x14ac:dyDescent="0.45">
      <c r="A534" s="1">
        <v>528</v>
      </c>
      <c r="B534" s="1" t="str">
        <f>"00795375"</f>
        <v>00795375</v>
      </c>
      <c r="C534" s="4" t="str">
        <f>"002"</f>
        <v>002</v>
      </c>
    </row>
    <row r="535" spans="1:3" x14ac:dyDescent="0.45">
      <c r="A535" s="1">
        <v>529</v>
      </c>
      <c r="B535" s="1" t="str">
        <f>"00448242"</f>
        <v>00448242</v>
      </c>
      <c r="C535" s="4" t="s">
        <v>6</v>
      </c>
    </row>
    <row r="536" spans="1:3" x14ac:dyDescent="0.45">
      <c r="A536" s="1">
        <v>530</v>
      </c>
      <c r="B536" s="1" t="str">
        <f>"00336841"</f>
        <v>00336841</v>
      </c>
      <c r="C536" s="4" t="str">
        <f>"002"</f>
        <v>002</v>
      </c>
    </row>
    <row r="537" spans="1:3" x14ac:dyDescent="0.45">
      <c r="A537" s="1">
        <v>531</v>
      </c>
      <c r="B537" s="1" t="str">
        <f>"201402001328"</f>
        <v>201402001328</v>
      </c>
      <c r="C537" s="4" t="s">
        <v>6</v>
      </c>
    </row>
    <row r="538" spans="1:3" x14ac:dyDescent="0.45">
      <c r="A538" s="1">
        <v>532</v>
      </c>
      <c r="B538" s="1" t="str">
        <f>"201510004418"</f>
        <v>201510004418</v>
      </c>
      <c r="C538" s="4" t="s">
        <v>8</v>
      </c>
    </row>
    <row r="539" spans="1:3" x14ac:dyDescent="0.45">
      <c r="A539" s="1">
        <v>533</v>
      </c>
      <c r="B539" s="1" t="str">
        <f>"00779718"</f>
        <v>00779718</v>
      </c>
      <c r="C539" s="4" t="s">
        <v>17</v>
      </c>
    </row>
    <row r="540" spans="1:3" x14ac:dyDescent="0.45">
      <c r="A540" s="1">
        <v>534</v>
      </c>
      <c r="B540" s="1" t="str">
        <f>"00986707"</f>
        <v>00986707</v>
      </c>
      <c r="C540" s="4" t="str">
        <f>"002"</f>
        <v>002</v>
      </c>
    </row>
    <row r="541" spans="1:3" x14ac:dyDescent="0.45">
      <c r="A541" s="1">
        <v>535</v>
      </c>
      <c r="B541" s="1" t="str">
        <f>"00853967"</f>
        <v>00853967</v>
      </c>
      <c r="C541" s="4" t="s">
        <v>6</v>
      </c>
    </row>
    <row r="542" spans="1:3" x14ac:dyDescent="0.45">
      <c r="A542" s="1">
        <v>536</v>
      </c>
      <c r="B542" s="1" t="str">
        <f>"00719486"</f>
        <v>00719486</v>
      </c>
      <c r="C542" s="4" t="str">
        <f>"002"</f>
        <v>002</v>
      </c>
    </row>
    <row r="543" spans="1:3" x14ac:dyDescent="0.45">
      <c r="A543" s="1">
        <v>537</v>
      </c>
      <c r="B543" s="1" t="str">
        <f>"00983012"</f>
        <v>00983012</v>
      </c>
      <c r="C543" s="4" t="s">
        <v>8</v>
      </c>
    </row>
    <row r="544" spans="1:3" x14ac:dyDescent="0.45">
      <c r="A544" s="1">
        <v>538</v>
      </c>
      <c r="B544" s="1" t="str">
        <f>"00338403"</f>
        <v>00338403</v>
      </c>
      <c r="C544" s="4" t="s">
        <v>8</v>
      </c>
    </row>
    <row r="545" spans="1:3" x14ac:dyDescent="0.45">
      <c r="A545" s="1">
        <v>539</v>
      </c>
      <c r="B545" s="1" t="str">
        <f>"201511027527"</f>
        <v>201511027527</v>
      </c>
      <c r="C545" s="4" t="str">
        <f>"002"</f>
        <v>002</v>
      </c>
    </row>
    <row r="546" spans="1:3" x14ac:dyDescent="0.45">
      <c r="A546" s="1">
        <v>540</v>
      </c>
      <c r="B546" s="1" t="str">
        <f>"00116749"</f>
        <v>00116749</v>
      </c>
      <c r="C546" s="4" t="str">
        <f>"002"</f>
        <v>002</v>
      </c>
    </row>
    <row r="547" spans="1:3" x14ac:dyDescent="0.45">
      <c r="A547" s="1">
        <v>541</v>
      </c>
      <c r="B547" s="1" t="str">
        <f>"00005923"</f>
        <v>00005923</v>
      </c>
      <c r="C547" s="4" t="str">
        <f>"002"</f>
        <v>002</v>
      </c>
    </row>
    <row r="548" spans="1:3" x14ac:dyDescent="0.45">
      <c r="A548" s="1">
        <v>542</v>
      </c>
      <c r="B548" s="1" t="str">
        <f>"00761410"</f>
        <v>00761410</v>
      </c>
      <c r="C548" s="4" t="str">
        <f>"002"</f>
        <v>002</v>
      </c>
    </row>
    <row r="549" spans="1:3" x14ac:dyDescent="0.45">
      <c r="A549" s="1">
        <v>543</v>
      </c>
      <c r="B549" s="1" t="str">
        <f>"00758907"</f>
        <v>00758907</v>
      </c>
      <c r="C549" s="4" t="s">
        <v>6</v>
      </c>
    </row>
    <row r="550" spans="1:3" x14ac:dyDescent="0.45">
      <c r="A550" s="1">
        <v>544</v>
      </c>
      <c r="B550" s="1" t="str">
        <f>"00891074"</f>
        <v>00891074</v>
      </c>
      <c r="C550" s="4" t="s">
        <v>6</v>
      </c>
    </row>
    <row r="551" spans="1:3" x14ac:dyDescent="0.45">
      <c r="A551" s="1">
        <v>545</v>
      </c>
      <c r="B551" s="1" t="str">
        <f>"00774379"</f>
        <v>00774379</v>
      </c>
      <c r="C551" s="4" t="s">
        <v>6</v>
      </c>
    </row>
    <row r="552" spans="1:3" x14ac:dyDescent="0.45">
      <c r="A552" s="1">
        <v>546</v>
      </c>
      <c r="B552" s="1" t="str">
        <f>"00219584"</f>
        <v>00219584</v>
      </c>
      <c r="C552" s="4" t="str">
        <f>"002"</f>
        <v>002</v>
      </c>
    </row>
    <row r="553" spans="1:3" x14ac:dyDescent="0.45">
      <c r="A553" s="1">
        <v>547</v>
      </c>
      <c r="B553" s="1" t="str">
        <f>"201406017351"</f>
        <v>201406017351</v>
      </c>
      <c r="C553" s="4" t="s">
        <v>7</v>
      </c>
    </row>
    <row r="554" spans="1:3" x14ac:dyDescent="0.45">
      <c r="A554" s="1">
        <v>548</v>
      </c>
      <c r="B554" s="1" t="str">
        <f>"00902877"</f>
        <v>00902877</v>
      </c>
      <c r="C554" s="4" t="str">
        <f>"002"</f>
        <v>002</v>
      </c>
    </row>
    <row r="555" spans="1:3" x14ac:dyDescent="0.45">
      <c r="A555" s="1">
        <v>549</v>
      </c>
      <c r="B555" s="1" t="str">
        <f>"00872981"</f>
        <v>00872981</v>
      </c>
      <c r="C555" s="4" t="s">
        <v>6</v>
      </c>
    </row>
    <row r="556" spans="1:3" x14ac:dyDescent="0.45">
      <c r="A556" s="1">
        <v>550</v>
      </c>
      <c r="B556" s="1" t="str">
        <f>"00183735"</f>
        <v>00183735</v>
      </c>
      <c r="C556" s="4" t="s">
        <v>7</v>
      </c>
    </row>
    <row r="557" spans="1:3" x14ac:dyDescent="0.45">
      <c r="A557" s="1">
        <v>551</v>
      </c>
      <c r="B557" s="1" t="str">
        <f>"00500329"</f>
        <v>00500329</v>
      </c>
      <c r="C557" s="4" t="s">
        <v>7</v>
      </c>
    </row>
    <row r="558" spans="1:3" x14ac:dyDescent="0.45">
      <c r="A558" s="1">
        <v>552</v>
      </c>
      <c r="B558" s="1" t="str">
        <f>"00775152"</f>
        <v>00775152</v>
      </c>
      <c r="C558" s="4" t="s">
        <v>6</v>
      </c>
    </row>
    <row r="559" spans="1:3" x14ac:dyDescent="0.45">
      <c r="A559" s="1">
        <v>553</v>
      </c>
      <c r="B559" s="1" t="str">
        <f>"00570166"</f>
        <v>00570166</v>
      </c>
      <c r="C559" s="4" t="s">
        <v>6</v>
      </c>
    </row>
    <row r="560" spans="1:3" x14ac:dyDescent="0.45">
      <c r="A560" s="1">
        <v>554</v>
      </c>
      <c r="B560" s="1" t="str">
        <f>"00926856"</f>
        <v>00926856</v>
      </c>
      <c r="C560" s="4" t="str">
        <f>"002"</f>
        <v>002</v>
      </c>
    </row>
    <row r="561" spans="1:3" x14ac:dyDescent="0.45">
      <c r="A561" s="1">
        <v>555</v>
      </c>
      <c r="B561" s="1" t="str">
        <f>"00937864"</f>
        <v>00937864</v>
      </c>
      <c r="C561" s="4" t="str">
        <f>"002"</f>
        <v>002</v>
      </c>
    </row>
    <row r="562" spans="1:3" x14ac:dyDescent="0.45">
      <c r="A562" s="1">
        <v>556</v>
      </c>
      <c r="B562" s="1" t="str">
        <f>"201511026622"</f>
        <v>201511026622</v>
      </c>
      <c r="C562" s="4" t="s">
        <v>7</v>
      </c>
    </row>
    <row r="563" spans="1:3" x14ac:dyDescent="0.45">
      <c r="A563" s="1">
        <v>557</v>
      </c>
      <c r="B563" s="1" t="str">
        <f>"00901480"</f>
        <v>00901480</v>
      </c>
      <c r="C563" s="4" t="str">
        <f>"002"</f>
        <v>002</v>
      </c>
    </row>
    <row r="564" spans="1:3" x14ac:dyDescent="0.45">
      <c r="A564" s="1">
        <v>558</v>
      </c>
      <c r="B564" s="1" t="str">
        <f>"201511014756"</f>
        <v>201511014756</v>
      </c>
      <c r="C564" s="4" t="str">
        <f>"002"</f>
        <v>002</v>
      </c>
    </row>
    <row r="565" spans="1:3" x14ac:dyDescent="0.45">
      <c r="A565" s="1">
        <v>559</v>
      </c>
      <c r="B565" s="1" t="str">
        <f>"00842401"</f>
        <v>00842401</v>
      </c>
      <c r="C565" s="4" t="s">
        <v>6</v>
      </c>
    </row>
    <row r="566" spans="1:3" x14ac:dyDescent="0.45">
      <c r="A566" s="1">
        <v>560</v>
      </c>
      <c r="B566" s="1" t="str">
        <f>"00641440"</f>
        <v>00641440</v>
      </c>
      <c r="C566" s="4" t="s">
        <v>8</v>
      </c>
    </row>
    <row r="567" spans="1:3" x14ac:dyDescent="0.45">
      <c r="A567" s="1">
        <v>561</v>
      </c>
      <c r="B567" s="1" t="str">
        <f>"00542754"</f>
        <v>00542754</v>
      </c>
      <c r="C567" s="4" t="s">
        <v>8</v>
      </c>
    </row>
    <row r="568" spans="1:3" x14ac:dyDescent="0.45">
      <c r="A568" s="1">
        <v>562</v>
      </c>
      <c r="B568" s="1" t="str">
        <f>"201407000102"</f>
        <v>201407000102</v>
      </c>
      <c r="C568" s="4" t="s">
        <v>6</v>
      </c>
    </row>
    <row r="569" spans="1:3" x14ac:dyDescent="0.45">
      <c r="A569" s="1">
        <v>563</v>
      </c>
      <c r="B569" s="1" t="str">
        <f>"201511041623"</f>
        <v>201511041623</v>
      </c>
      <c r="C569" s="4" t="s">
        <v>7</v>
      </c>
    </row>
    <row r="570" spans="1:3" x14ac:dyDescent="0.45">
      <c r="A570" s="1">
        <v>564</v>
      </c>
      <c r="B570" s="1" t="str">
        <f>"00981292"</f>
        <v>00981292</v>
      </c>
      <c r="C570" s="4" t="str">
        <f>"002"</f>
        <v>002</v>
      </c>
    </row>
    <row r="571" spans="1:3" x14ac:dyDescent="0.45">
      <c r="A571" s="1">
        <v>565</v>
      </c>
      <c r="B571" s="1" t="str">
        <f>"00792002"</f>
        <v>00792002</v>
      </c>
      <c r="C571" s="4" t="s">
        <v>6</v>
      </c>
    </row>
    <row r="572" spans="1:3" x14ac:dyDescent="0.45">
      <c r="A572" s="1">
        <v>566</v>
      </c>
      <c r="B572" s="1" t="str">
        <f>"00513546"</f>
        <v>00513546</v>
      </c>
      <c r="C572" s="4" t="s">
        <v>6</v>
      </c>
    </row>
    <row r="573" spans="1:3" x14ac:dyDescent="0.45">
      <c r="A573" s="1">
        <v>567</v>
      </c>
      <c r="B573" s="1" t="str">
        <f>"00779959"</f>
        <v>00779959</v>
      </c>
      <c r="C573" s="4" t="s">
        <v>10</v>
      </c>
    </row>
    <row r="574" spans="1:3" x14ac:dyDescent="0.45">
      <c r="A574" s="1">
        <v>568</v>
      </c>
      <c r="B574" s="1" t="str">
        <f>"00135600"</f>
        <v>00135600</v>
      </c>
      <c r="C574" s="4" t="s">
        <v>6</v>
      </c>
    </row>
    <row r="575" spans="1:3" x14ac:dyDescent="0.45">
      <c r="A575" s="1">
        <v>569</v>
      </c>
      <c r="B575" s="1" t="str">
        <f>"00827992"</f>
        <v>00827992</v>
      </c>
      <c r="C575" s="4" t="str">
        <f>"002"</f>
        <v>002</v>
      </c>
    </row>
    <row r="576" spans="1:3" x14ac:dyDescent="0.45">
      <c r="A576" s="1">
        <v>570</v>
      </c>
      <c r="B576" s="1" t="str">
        <f>"00891120"</f>
        <v>00891120</v>
      </c>
      <c r="C576" s="4" t="s">
        <v>6</v>
      </c>
    </row>
    <row r="577" spans="1:6" x14ac:dyDescent="0.45">
      <c r="A577" s="1">
        <v>571</v>
      </c>
      <c r="B577" s="1" t="str">
        <f>"00334134"</f>
        <v>00334134</v>
      </c>
      <c r="C577" s="4" t="s">
        <v>6</v>
      </c>
    </row>
    <row r="578" spans="1:6" x14ac:dyDescent="0.45">
      <c r="A578" s="1">
        <v>572</v>
      </c>
      <c r="B578" s="1" t="str">
        <f>"00568887"</f>
        <v>00568887</v>
      </c>
      <c r="C578" s="4" t="s">
        <v>6</v>
      </c>
    </row>
    <row r="579" spans="1:6" x14ac:dyDescent="0.45">
      <c r="A579" s="1">
        <v>573</v>
      </c>
      <c r="B579" s="1" t="str">
        <f>"201406002955"</f>
        <v>201406002955</v>
      </c>
      <c r="C579" s="4" t="s">
        <v>7</v>
      </c>
    </row>
    <row r="580" spans="1:6" x14ac:dyDescent="0.45">
      <c r="A580" s="1">
        <v>574</v>
      </c>
      <c r="B580" s="1" t="str">
        <f>"201601000923"</f>
        <v>201601000923</v>
      </c>
      <c r="C580" s="4" t="str">
        <f>"004"</f>
        <v>004</v>
      </c>
    </row>
    <row r="581" spans="1:6" x14ac:dyDescent="0.45">
      <c r="A581" s="1">
        <v>575</v>
      </c>
      <c r="B581" s="1" t="str">
        <f>"00815110"</f>
        <v>00815110</v>
      </c>
      <c r="C581" s="4" t="str">
        <f>"002"</f>
        <v>002</v>
      </c>
    </row>
    <row r="583" spans="1:6" ht="21" customHeight="1" x14ac:dyDescent="0.45">
      <c r="C583" s="5" t="s">
        <v>18</v>
      </c>
      <c r="D583" s="2"/>
    </row>
    <row r="584" spans="1:6" x14ac:dyDescent="0.45">
      <c r="C584" s="5" t="s">
        <v>19</v>
      </c>
      <c r="D584" s="2"/>
      <c r="E584" s="2"/>
      <c r="F584" s="2"/>
    </row>
    <row r="585" spans="1:6" x14ac:dyDescent="0.45">
      <c r="C585" s="5" t="s">
        <v>20</v>
      </c>
      <c r="D585" s="2"/>
      <c r="E585" s="2"/>
      <c r="F585" s="2"/>
    </row>
    <row r="586" spans="1:6" x14ac:dyDescent="0.45">
      <c r="C586" s="5" t="s">
        <v>21</v>
      </c>
      <c r="D586" s="2"/>
      <c r="E586" s="2"/>
      <c r="F586" s="2"/>
    </row>
  </sheetData>
  <mergeCells count="2">
    <mergeCell ref="A1:D1"/>
    <mergeCell ref="A2:D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1ΔΑ_2023_ΤΕ_ΑΠΟΡΡΙΠΤΕΟΙ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Dialeti Alexia</dc:creator>
  <cp:lastModifiedBy>Christou Giorgos</cp:lastModifiedBy>
  <cp:lastPrinted>2024-01-11T12:06:39Z</cp:lastPrinted>
  <dcterms:created xsi:type="dcterms:W3CDTF">2024-01-11T10:45:24Z</dcterms:created>
  <dcterms:modified xsi:type="dcterms:W3CDTF">2024-01-11T14:18:58Z</dcterms:modified>
</cp:coreProperties>
</file>