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41653591-1510-46B9-ABDD-193FADD18EDD}" xr6:coauthVersionLast="36" xr6:coauthVersionMax="36" xr10:uidLastSave="{00000000-0000-0000-0000-000000000000}"/>
  <bookViews>
    <workbookView xWindow="0" yWindow="0" windowWidth="28800" windowHeight="11700" xr2:uid="{00000000-000D-0000-FFFF-FFFF00000000}"/>
  </bookViews>
  <sheets>
    <sheet name="ΑΠΟΡ." sheetId="1" r:id="rId1"/>
  </sheets>
  <definedNames>
    <definedName name="_xlnm._FilterDatabase" localSheetId="0" hidden="1">ΑΠΟΡ.!$A$6:$H$6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0" i="1" l="1"/>
  <c r="B605" i="1"/>
  <c r="B186" i="1"/>
  <c r="B373" i="1"/>
  <c r="C244" i="1"/>
  <c r="B244" i="1"/>
  <c r="C584" i="1"/>
  <c r="B584" i="1"/>
  <c r="B759" i="1"/>
  <c r="B21" i="1"/>
  <c r="C262" i="1"/>
  <c r="B262" i="1"/>
  <c r="B479" i="1"/>
  <c r="C708" i="1"/>
  <c r="B708" i="1"/>
  <c r="B746" i="1"/>
  <c r="B691" i="1"/>
  <c r="B49" i="1"/>
  <c r="B450" i="1"/>
  <c r="C511" i="1"/>
  <c r="B511" i="1"/>
  <c r="B490" i="1"/>
  <c r="B689" i="1"/>
  <c r="B25" i="1"/>
  <c r="B87" i="1"/>
  <c r="C570" i="1"/>
  <c r="B570" i="1"/>
  <c r="C233" i="1"/>
  <c r="B233" i="1"/>
  <c r="B64" i="1"/>
  <c r="C625" i="1"/>
  <c r="B625" i="1"/>
  <c r="B328" i="1"/>
  <c r="B690" i="1"/>
  <c r="C576" i="1"/>
  <c r="B576" i="1"/>
  <c r="B374" i="1"/>
  <c r="C469" i="1"/>
  <c r="B469" i="1"/>
  <c r="B439" i="1"/>
  <c r="B587" i="1"/>
  <c r="B678" i="1"/>
  <c r="B588" i="1"/>
  <c r="C561" i="1"/>
  <c r="B561" i="1"/>
  <c r="C481" i="1"/>
  <c r="B481" i="1"/>
  <c r="B79" i="1"/>
  <c r="C474" i="1"/>
  <c r="B474" i="1"/>
  <c r="B250" i="1"/>
  <c r="B718" i="1"/>
  <c r="C318" i="1"/>
  <c r="B318" i="1"/>
  <c r="C35" i="1"/>
  <c r="B35" i="1"/>
  <c r="C197" i="1"/>
  <c r="B197" i="1"/>
  <c r="C291" i="1"/>
  <c r="B291" i="1"/>
  <c r="B242" i="1"/>
  <c r="C14" i="1"/>
  <c r="B14" i="1"/>
  <c r="B65" i="1"/>
  <c r="B113" i="1"/>
  <c r="C294" i="1"/>
  <c r="B294" i="1"/>
  <c r="C62" i="1"/>
  <c r="B62" i="1"/>
  <c r="B760" i="1"/>
  <c r="B715" i="1"/>
  <c r="C224" i="1"/>
  <c r="B224" i="1"/>
  <c r="B590" i="1"/>
  <c r="C621" i="1"/>
  <c r="B621" i="1"/>
  <c r="B338" i="1"/>
  <c r="C100" i="1"/>
  <c r="B100" i="1"/>
  <c r="C424" i="1"/>
  <c r="B424" i="1"/>
  <c r="B337" i="1"/>
  <c r="B295" i="1"/>
  <c r="B457" i="1"/>
  <c r="B663" i="1"/>
  <c r="B357" i="1"/>
  <c r="B247" i="1"/>
  <c r="C574" i="1"/>
  <c r="B574" i="1"/>
  <c r="B675" i="1"/>
  <c r="B257" i="1"/>
  <c r="B566" i="1"/>
  <c r="C623" i="1"/>
  <c r="B623" i="1"/>
  <c r="C376" i="1"/>
  <c r="B376" i="1"/>
  <c r="B127" i="1"/>
  <c r="B662" i="1"/>
  <c r="B661" i="1"/>
  <c r="B527" i="1"/>
  <c r="B639" i="1"/>
  <c r="C626" i="1"/>
  <c r="B626" i="1"/>
  <c r="B214" i="1"/>
  <c r="B733" i="1"/>
  <c r="B470" i="1"/>
  <c r="C399" i="1"/>
  <c r="B399" i="1"/>
  <c r="B293" i="1"/>
  <c r="B765" i="1"/>
  <c r="B93" i="1"/>
  <c r="B706" i="1"/>
  <c r="B310" i="1"/>
  <c r="B714" i="1"/>
  <c r="C199" i="1"/>
  <c r="B199" i="1"/>
  <c r="B94" i="1"/>
  <c r="C401" i="1"/>
  <c r="B401" i="1"/>
  <c r="C245" i="1"/>
  <c r="B245" i="1"/>
  <c r="B171" i="1"/>
  <c r="C577" i="1"/>
  <c r="B577" i="1"/>
  <c r="B259" i="1"/>
  <c r="B213" i="1"/>
  <c r="B273" i="1"/>
  <c r="B683" i="1"/>
  <c r="B409" i="1"/>
  <c r="B405" i="1"/>
  <c r="C162" i="1"/>
  <c r="B162" i="1"/>
  <c r="B166" i="1"/>
  <c r="B298" i="1"/>
  <c r="B530" i="1"/>
  <c r="C483" i="1"/>
  <c r="B483" i="1"/>
  <c r="B265" i="1"/>
  <c r="C359" i="1"/>
  <c r="B359" i="1"/>
  <c r="B416" i="1"/>
  <c r="C556" i="1"/>
  <c r="B556" i="1"/>
  <c r="B305" i="1"/>
  <c r="B85" i="1"/>
  <c r="B493" i="1"/>
  <c r="B350" i="1"/>
  <c r="B238" i="1"/>
  <c r="C304" i="1"/>
  <c r="B304" i="1"/>
  <c r="C611" i="1"/>
  <c r="B611" i="1"/>
  <c r="C522" i="1"/>
  <c r="B522" i="1"/>
  <c r="C136" i="1"/>
  <c r="B136" i="1"/>
  <c r="C555" i="1"/>
  <c r="B555" i="1"/>
  <c r="B352" i="1"/>
  <c r="B339" i="1"/>
  <c r="C32" i="1"/>
  <c r="B32" i="1"/>
  <c r="B130" i="1"/>
  <c r="C778" i="1"/>
  <c r="B778" i="1"/>
  <c r="B407" i="1"/>
  <c r="C222" i="1"/>
  <c r="B222" i="1"/>
  <c r="B88" i="1"/>
  <c r="C646" i="1"/>
  <c r="B646" i="1"/>
  <c r="B740" i="1"/>
  <c r="C219" i="1"/>
  <c r="B219" i="1"/>
  <c r="B503" i="1"/>
  <c r="B560" i="1"/>
  <c r="C449" i="1"/>
  <c r="B449" i="1"/>
  <c r="B325" i="1"/>
  <c r="B142" i="1"/>
  <c r="B644" i="1"/>
  <c r="C134" i="1"/>
  <c r="B134" i="1"/>
  <c r="B284" i="1"/>
  <c r="B724" i="1"/>
  <c r="C267" i="1"/>
  <c r="B267" i="1"/>
  <c r="B394" i="1"/>
  <c r="B209" i="1"/>
  <c r="C285" i="1"/>
  <c r="B285" i="1"/>
  <c r="B477" i="1"/>
  <c r="B226" i="1"/>
  <c r="B70" i="1"/>
  <c r="B377" i="1"/>
  <c r="B738" i="1"/>
  <c r="B505" i="1"/>
  <c r="B176" i="1"/>
  <c r="B460" i="1"/>
  <c r="B447" i="1"/>
  <c r="B751" i="1"/>
  <c r="B599" i="1"/>
  <c r="C632" i="1"/>
  <c r="B632" i="1"/>
  <c r="C266" i="1"/>
  <c r="B266" i="1"/>
  <c r="C462" i="1"/>
  <c r="B462" i="1"/>
  <c r="C275" i="1"/>
  <c r="B275" i="1"/>
  <c r="B276" i="1"/>
  <c r="C630" i="1"/>
  <c r="B630" i="1"/>
  <c r="B670" i="1"/>
  <c r="B163" i="1"/>
  <c r="B292" i="1"/>
  <c r="B60" i="1"/>
  <c r="C109" i="1"/>
  <c r="B109" i="1"/>
  <c r="B445" i="1"/>
  <c r="C237" i="1"/>
  <c r="B237" i="1"/>
  <c r="B61" i="1"/>
  <c r="B709" i="1"/>
  <c r="B581" i="1"/>
  <c r="B557" i="1"/>
  <c r="C179" i="1"/>
  <c r="B179" i="1"/>
  <c r="B685" i="1"/>
  <c r="B467" i="1"/>
  <c r="B482" i="1"/>
  <c r="B165" i="1"/>
  <c r="B123" i="1"/>
  <c r="C432" i="1"/>
  <c r="B432" i="1"/>
  <c r="C468" i="1"/>
  <c r="B468" i="1"/>
  <c r="B210" i="1"/>
  <c r="C324" i="1"/>
  <c r="B324" i="1"/>
  <c r="C410" i="1"/>
  <c r="B410" i="1"/>
  <c r="B713" i="1"/>
  <c r="B287" i="1"/>
  <c r="B674" i="1"/>
  <c r="C369" i="1"/>
  <c r="B369" i="1"/>
  <c r="C583" i="1"/>
  <c r="B583" i="1"/>
  <c r="C578" i="1"/>
  <c r="B578" i="1"/>
  <c r="B722" i="1"/>
  <c r="C71" i="1"/>
  <c r="B71" i="1"/>
  <c r="C63" i="1"/>
  <c r="B63" i="1"/>
  <c r="C384" i="1"/>
  <c r="B384" i="1"/>
  <c r="B120" i="1"/>
  <c r="B478" i="1"/>
  <c r="B676" i="1"/>
  <c r="B707" i="1"/>
  <c r="B112" i="1"/>
  <c r="B151" i="1"/>
  <c r="B679" i="1"/>
  <c r="C767" i="1"/>
  <c r="B767" i="1"/>
  <c r="B15" i="1"/>
  <c r="C340" i="1"/>
  <c r="B340" i="1"/>
  <c r="B75" i="1"/>
  <c r="C721" i="1"/>
  <c r="B721" i="1"/>
  <c r="C451" i="1"/>
  <c r="B451" i="1"/>
  <c r="B427" i="1"/>
  <c r="C345" i="1"/>
  <c r="B345" i="1"/>
  <c r="C36" i="1"/>
  <c r="B36" i="1"/>
  <c r="C485" i="1"/>
  <c r="B485" i="1"/>
  <c r="C126" i="1"/>
  <c r="B126" i="1"/>
  <c r="C657" i="1"/>
  <c r="B657" i="1"/>
  <c r="B693" i="1"/>
  <c r="B609" i="1"/>
  <c r="C355" i="1"/>
  <c r="B355" i="1"/>
  <c r="C723" i="1"/>
  <c r="B723" i="1"/>
  <c r="B420" i="1"/>
  <c r="C131" i="1"/>
  <c r="B131" i="1"/>
  <c r="B81" i="1"/>
  <c r="B108" i="1"/>
  <c r="B727" i="1"/>
  <c r="B371" i="1"/>
  <c r="C300" i="1"/>
  <c r="B300" i="1"/>
  <c r="B184" i="1"/>
  <c r="C11" i="1"/>
  <c r="B11" i="1"/>
  <c r="C278" i="1"/>
  <c r="B278" i="1"/>
  <c r="B444" i="1"/>
  <c r="C545" i="1"/>
  <c r="B545" i="1"/>
  <c r="B192" i="1"/>
  <c r="B720" i="1"/>
  <c r="B499" i="1"/>
  <c r="C193" i="1"/>
  <c r="B193" i="1"/>
  <c r="B185" i="1"/>
  <c r="B758" i="1"/>
  <c r="C464" i="1"/>
  <c r="B464" i="1"/>
  <c r="B534" i="1"/>
  <c r="B608" i="1"/>
  <c r="B206" i="1"/>
  <c r="B356" i="1"/>
  <c r="B218" i="1"/>
  <c r="B594" i="1"/>
  <c r="C668" i="1"/>
  <c r="B668" i="1"/>
  <c r="B208" i="1"/>
  <c r="C308" i="1"/>
  <c r="B308" i="1"/>
  <c r="B98" i="1"/>
  <c r="B315" i="1"/>
  <c r="C617" i="1"/>
  <c r="B617" i="1"/>
  <c r="C629" i="1"/>
  <c r="B629" i="1"/>
  <c r="B37" i="1"/>
  <c r="B769" i="1"/>
  <c r="B736" i="1"/>
  <c r="B687" i="1"/>
  <c r="B414" i="1"/>
  <c r="C167" i="1"/>
  <c r="B167" i="1"/>
  <c r="B385" i="1"/>
  <c r="B476" i="1"/>
  <c r="C358" i="1"/>
  <c r="B358" i="1"/>
  <c r="C540" i="1"/>
  <c r="B540" i="1"/>
  <c r="B279" i="1"/>
  <c r="B348" i="1"/>
  <c r="B391" i="1"/>
  <c r="B141" i="1"/>
  <c r="C321" i="1"/>
  <c r="B321" i="1"/>
  <c r="B205" i="1"/>
  <c r="C50" i="1"/>
  <c r="B50" i="1"/>
  <c r="B654" i="1"/>
  <c r="C775" i="1"/>
  <c r="B775" i="1"/>
  <c r="B465" i="1"/>
  <c r="B573" i="1"/>
  <c r="B280" i="1"/>
  <c r="B211" i="1"/>
  <c r="B33" i="1"/>
  <c r="B665" i="1"/>
  <c r="B516" i="1"/>
  <c r="B634" i="1"/>
  <c r="B146" i="1"/>
  <c r="B725" i="1"/>
  <c r="B9" i="1"/>
  <c r="B704" i="1"/>
  <c r="C774" i="1"/>
  <c r="B774" i="1"/>
  <c r="B412" i="1"/>
  <c r="B158" i="1"/>
  <c r="C526" i="1"/>
  <c r="B526" i="1"/>
  <c r="C111" i="1"/>
  <c r="B111" i="1"/>
  <c r="C544" i="1"/>
  <c r="B544" i="1"/>
  <c r="C648" i="1"/>
  <c r="B648" i="1"/>
  <c r="B506" i="1"/>
  <c r="B436" i="1"/>
  <c r="C571" i="1"/>
  <c r="B571" i="1"/>
  <c r="C638" i="1"/>
  <c r="B638" i="1"/>
  <c r="C149" i="1"/>
  <c r="B149" i="1"/>
  <c r="B135" i="1"/>
  <c r="B22" i="1"/>
  <c r="B418" i="1"/>
  <c r="C148" i="1"/>
  <c r="B148" i="1"/>
  <c r="B593" i="1"/>
  <c r="C730" i="1"/>
  <c r="B730" i="1"/>
  <c r="B757" i="1"/>
  <c r="B622" i="1"/>
  <c r="B296" i="1"/>
  <c r="B207" i="1"/>
  <c r="C645" i="1"/>
  <c r="B645" i="1"/>
  <c r="C335" i="1"/>
  <c r="B335" i="1"/>
  <c r="B647" i="1"/>
  <c r="B138" i="1"/>
  <c r="C776" i="1"/>
  <c r="B776" i="1"/>
  <c r="C764" i="1"/>
  <c r="B764" i="1"/>
  <c r="C302" i="1"/>
  <c r="B302" i="1"/>
  <c r="C664" i="1"/>
  <c r="B664" i="1"/>
  <c r="B178" i="1"/>
  <c r="B498" i="1"/>
  <c r="B395" i="1"/>
  <c r="C624" i="1"/>
  <c r="B624" i="1"/>
  <c r="C73" i="1"/>
  <c r="B73" i="1"/>
  <c r="B397" i="1"/>
  <c r="B346" i="1"/>
  <c r="B31" i="1"/>
  <c r="B750" i="1"/>
  <c r="B172" i="1"/>
  <c r="C633" i="1"/>
  <c r="B633" i="1"/>
  <c r="B519" i="1"/>
  <c r="C655" i="1"/>
  <c r="B655" i="1"/>
  <c r="B585" i="1"/>
  <c r="B282" i="1"/>
  <c r="B381" i="1"/>
  <c r="C538" i="1"/>
  <c r="B538" i="1"/>
  <c r="C67" i="1"/>
  <c r="B67" i="1"/>
  <c r="B435" i="1"/>
  <c r="B552" i="1"/>
  <c r="C497" i="1"/>
  <c r="B497" i="1"/>
  <c r="B732" i="1"/>
  <c r="B428" i="1"/>
  <c r="C509" i="1"/>
  <c r="B509" i="1"/>
  <c r="B520" i="1"/>
  <c r="B96" i="1"/>
  <c r="C362" i="1"/>
  <c r="B362" i="1"/>
  <c r="B692" i="1"/>
  <c r="B742" i="1"/>
  <c r="B640" i="1"/>
  <c r="B361" i="1"/>
  <c r="B463" i="1"/>
  <c r="B592" i="1"/>
  <c r="B443" i="1"/>
  <c r="B68" i="1"/>
  <c r="C47" i="1"/>
  <c r="B47" i="1"/>
  <c r="B671" i="1"/>
  <c r="C388" i="1"/>
  <c r="B388" i="1"/>
  <c r="C175" i="1"/>
  <c r="B175" i="1"/>
  <c r="B246" i="1"/>
  <c r="B528" i="1"/>
  <c r="C684" i="1"/>
  <c r="B684" i="1"/>
  <c r="C669" i="1"/>
  <c r="B669" i="1"/>
  <c r="B201" i="1"/>
  <c r="B582" i="1"/>
  <c r="B413" i="1"/>
  <c r="C777" i="1"/>
  <c r="B777" i="1"/>
  <c r="C143" i="1"/>
  <c r="B143" i="1"/>
  <c r="C27" i="1"/>
  <c r="B27" i="1"/>
  <c r="B430" i="1"/>
  <c r="B117" i="1"/>
  <c r="B755" i="1"/>
  <c r="C547" i="1"/>
  <c r="B547" i="1"/>
  <c r="B525" i="1"/>
  <c r="B680" i="1"/>
  <c r="C387" i="1"/>
  <c r="B387" i="1"/>
  <c r="B370" i="1"/>
  <c r="C406" i="1"/>
  <c r="B406" i="1"/>
  <c r="B92" i="1"/>
  <c r="B531" i="1"/>
  <c r="B24" i="1"/>
  <c r="B440" i="1"/>
  <c r="B379" i="1"/>
  <c r="B392" i="1"/>
  <c r="B84" i="1"/>
  <c r="C225" i="1"/>
  <c r="B225" i="1"/>
  <c r="C228" i="1"/>
  <c r="B228" i="1"/>
  <c r="C55" i="1"/>
  <c r="B55" i="1"/>
  <c r="B198" i="1"/>
  <c r="C523" i="1"/>
  <c r="B523" i="1"/>
  <c r="B74" i="1"/>
  <c r="C712" i="1"/>
  <c r="B712" i="1"/>
  <c r="B290" i="1"/>
  <c r="C253" i="1"/>
  <c r="B253" i="1"/>
  <c r="B26" i="1"/>
  <c r="B181" i="1"/>
  <c r="C66" i="1"/>
  <c r="B66" i="1"/>
  <c r="C601" i="1"/>
  <c r="B601" i="1"/>
  <c r="C271" i="1"/>
  <c r="B271" i="1"/>
  <c r="B572" i="1"/>
  <c r="C589" i="1"/>
  <c r="B589" i="1"/>
  <c r="B212" i="1"/>
  <c r="C375" i="1"/>
  <c r="B375" i="1"/>
  <c r="C251" i="1"/>
  <c r="B251" i="1"/>
  <c r="B575" i="1"/>
  <c r="B45" i="1"/>
  <c r="B155" i="1"/>
  <c r="B612" i="1"/>
  <c r="B524" i="1"/>
  <c r="B744" i="1"/>
  <c r="B306" i="1"/>
  <c r="B274" i="1"/>
  <c r="C256" i="1"/>
  <c r="B256" i="1"/>
  <c r="B403" i="1"/>
  <c r="C77" i="1"/>
  <c r="B77" i="1"/>
  <c r="B682" i="1"/>
  <c r="B596" i="1"/>
  <c r="B607" i="1"/>
  <c r="B461" i="1"/>
  <c r="B658" i="1"/>
  <c r="B510" i="1"/>
  <c r="C631" i="1"/>
  <c r="B631" i="1"/>
  <c r="B748" i="1"/>
  <c r="C398" i="1"/>
  <c r="B398" i="1"/>
  <c r="B341" i="1"/>
  <c r="C489" i="1"/>
  <c r="B489" i="1"/>
  <c r="C535" i="1"/>
  <c r="B535" i="1"/>
  <c r="C615" i="1"/>
  <c r="B615" i="1"/>
  <c r="B434" i="1"/>
  <c r="B54" i="1"/>
  <c r="B642" i="1"/>
  <c r="C458" i="1"/>
  <c r="B458" i="1"/>
  <c r="C613" i="1"/>
  <c r="B613" i="1"/>
  <c r="B299" i="1"/>
  <c r="C536" i="1"/>
  <c r="B536" i="1"/>
  <c r="B426" i="1"/>
  <c r="B762" i="1"/>
  <c r="C333" i="1"/>
  <c r="B333" i="1"/>
  <c r="B543" i="1"/>
  <c r="C254" i="1"/>
  <c r="B254" i="1"/>
  <c r="B351" i="1"/>
  <c r="C549" i="1"/>
  <c r="B549" i="1"/>
  <c r="B425" i="1"/>
  <c r="C342" i="1"/>
  <c r="B342" i="1"/>
  <c r="B749" i="1"/>
  <c r="B119" i="1"/>
  <c r="C39" i="1"/>
  <c r="B39" i="1"/>
  <c r="B529" i="1"/>
  <c r="B694" i="1"/>
  <c r="B17" i="1"/>
  <c r="B393" i="1"/>
  <c r="C512" i="1"/>
  <c r="B512" i="1"/>
  <c r="B773" i="1"/>
  <c r="B726" i="1"/>
  <c r="B107" i="1"/>
  <c r="B301" i="1"/>
  <c r="B569" i="1"/>
  <c r="B116" i="1"/>
  <c r="B701" i="1"/>
  <c r="B28" i="1"/>
  <c r="C12" i="1"/>
  <c r="B12" i="1"/>
  <c r="B19" i="1"/>
  <c r="B717" i="1"/>
  <c r="B728" i="1"/>
  <c r="B53" i="1"/>
  <c r="B283" i="1"/>
  <c r="B194" i="1"/>
  <c r="B232" i="1"/>
  <c r="C604" i="1"/>
  <c r="B604" i="1"/>
  <c r="C448" i="1"/>
  <c r="B448" i="1"/>
  <c r="B231" i="1"/>
  <c r="B277" i="1"/>
  <c r="B672" i="1"/>
  <c r="C734" i="1"/>
  <c r="B734" i="1"/>
  <c r="B99" i="1"/>
  <c r="B203" i="1"/>
  <c r="B177" i="1"/>
  <c r="C595" i="1"/>
  <c r="B595" i="1"/>
  <c r="C455" i="1"/>
  <c r="B455" i="1"/>
  <c r="C677" i="1"/>
  <c r="B677" i="1"/>
  <c r="B144" i="1"/>
  <c r="C533" i="1"/>
  <c r="B533" i="1"/>
  <c r="B705" i="1"/>
  <c r="B616" i="1"/>
  <c r="B191" i="1"/>
  <c r="B366" i="1"/>
  <c r="B258" i="1"/>
  <c r="C236" i="1"/>
  <c r="B236" i="1"/>
  <c r="C168" i="1"/>
  <c r="B168" i="1"/>
  <c r="B334" i="1"/>
  <c r="B152" i="1"/>
  <c r="B518" i="1"/>
  <c r="B170" i="1"/>
  <c r="B697" i="1"/>
  <c r="B423" i="1"/>
  <c r="B731" i="1"/>
  <c r="B215" i="1"/>
  <c r="C347" i="1"/>
  <c r="B347" i="1"/>
  <c r="B551" i="1"/>
  <c r="B415" i="1"/>
  <c r="B541" i="1"/>
  <c r="B554" i="1"/>
  <c r="B42" i="1"/>
  <c r="C263" i="1"/>
  <c r="B263" i="1"/>
  <c r="C548" i="1"/>
  <c r="B548" i="1"/>
  <c r="B666" i="1"/>
  <c r="B330" i="1"/>
  <c r="C636" i="1"/>
  <c r="B636" i="1"/>
  <c r="B562" i="1"/>
  <c r="B139" i="1"/>
  <c r="C772" i="1"/>
  <c r="B772" i="1"/>
  <c r="B190" i="1"/>
  <c r="C579" i="1"/>
  <c r="B579" i="1"/>
  <c r="B91" i="1"/>
  <c r="C637" i="1"/>
  <c r="B637" i="1"/>
  <c r="B76" i="1"/>
  <c r="C688" i="1"/>
  <c r="B688" i="1"/>
  <c r="B475" i="1"/>
  <c r="B129" i="1"/>
  <c r="B364" i="1"/>
  <c r="B766" i="1"/>
  <c r="B716" i="1"/>
  <c r="B507" i="1"/>
  <c r="C82" i="1"/>
  <c r="B82" i="1"/>
  <c r="C484" i="1"/>
  <c r="B484" i="1"/>
  <c r="C600" i="1"/>
  <c r="B600" i="1"/>
  <c r="B159" i="1"/>
  <c r="C660" i="1"/>
  <c r="B660" i="1"/>
  <c r="B710" i="1"/>
  <c r="B703" i="1"/>
  <c r="B454" i="1"/>
  <c r="C89" i="1"/>
  <c r="B89" i="1"/>
  <c r="B18" i="1"/>
  <c r="B763" i="1"/>
  <c r="B227" i="1"/>
  <c r="B114" i="1"/>
  <c r="B331" i="1"/>
  <c r="B101" i="1"/>
  <c r="B452" i="1"/>
  <c r="B322" i="1"/>
  <c r="B187" i="1"/>
  <c r="C13" i="1"/>
  <c r="B13" i="1"/>
  <c r="B95" i="1"/>
  <c r="C603" i="1"/>
  <c r="B603" i="1"/>
  <c r="B239" i="1"/>
  <c r="C537" i="1"/>
  <c r="B537" i="1"/>
  <c r="B422" i="1"/>
  <c r="C311" i="1"/>
  <c r="B311" i="1"/>
  <c r="B272" i="1"/>
  <c r="C180" i="1"/>
  <c r="B180" i="1"/>
  <c r="B234" i="1"/>
  <c r="B565" i="1"/>
  <c r="C553" i="1"/>
  <c r="B553" i="1"/>
  <c r="B756" i="1"/>
  <c r="B343" i="1"/>
  <c r="B34" i="1"/>
  <c r="C433" i="1"/>
  <c r="B433" i="1"/>
  <c r="C539" i="1"/>
  <c r="B539" i="1"/>
  <c r="B121" i="1"/>
  <c r="B550" i="1"/>
  <c r="B567" i="1"/>
  <c r="B659" i="1"/>
  <c r="C189" i="1"/>
  <c r="B189" i="1"/>
  <c r="B255" i="1"/>
  <c r="B289" i="1"/>
  <c r="B500" i="1"/>
  <c r="B437" i="1"/>
  <c r="B29" i="1"/>
  <c r="B559" i="1"/>
  <c r="B86" i="1"/>
  <c r="B307" i="1"/>
  <c r="C729" i="1"/>
  <c r="B729" i="1"/>
  <c r="B635" i="1"/>
  <c r="B78" i="1"/>
  <c r="B402" i="1"/>
  <c r="B673" i="1"/>
  <c r="B779" i="1"/>
  <c r="C667" i="1"/>
  <c r="B667" i="1"/>
  <c r="C269" i="1"/>
  <c r="B269" i="1"/>
  <c r="B204" i="1"/>
  <c r="B456" i="1"/>
  <c r="B8" i="1"/>
  <c r="B133" i="1"/>
  <c r="B44" i="1"/>
  <c r="B118" i="1"/>
  <c r="B546" i="1"/>
  <c r="C382" i="1"/>
  <c r="B382" i="1"/>
  <c r="B312" i="1"/>
  <c r="C56" i="1"/>
  <c r="B56" i="1"/>
  <c r="B459" i="1"/>
  <c r="B532" i="1"/>
  <c r="B614" i="1"/>
  <c r="C438" i="1"/>
  <c r="B438" i="1"/>
  <c r="B220" i="1"/>
  <c r="C768" i="1"/>
  <c r="B768" i="1"/>
  <c r="B620" i="1"/>
  <c r="C145" i="1"/>
  <c r="B145" i="1"/>
  <c r="B486" i="1"/>
  <c r="C183" i="1"/>
  <c r="B183" i="1"/>
  <c r="B7" i="1"/>
  <c r="B288" i="1"/>
  <c r="C656" i="1"/>
  <c r="B656" i="1"/>
  <c r="B472" i="1"/>
  <c r="B169" i="1"/>
  <c r="B508" i="1"/>
  <c r="C182" i="1"/>
  <c r="B182" i="1"/>
  <c r="B240" i="1"/>
  <c r="C501" i="1"/>
  <c r="B501" i="1"/>
  <c r="C102" i="1"/>
  <c r="B102" i="1"/>
  <c r="B241" i="1"/>
  <c r="B517" i="1"/>
  <c r="B699" i="1"/>
  <c r="B317" i="1"/>
  <c r="C453" i="1"/>
  <c r="B453" i="1"/>
  <c r="B650" i="1"/>
  <c r="C378" i="1"/>
  <c r="B378" i="1"/>
  <c r="C597" i="1"/>
  <c r="B597" i="1"/>
  <c r="C492" i="1"/>
  <c r="B492" i="1"/>
  <c r="B235" i="1"/>
  <c r="B696" i="1"/>
  <c r="B132" i="1"/>
  <c r="B46" i="1"/>
  <c r="B303" i="1"/>
  <c r="C466" i="1"/>
  <c r="B466" i="1"/>
  <c r="C173" i="1"/>
  <c r="B173" i="1"/>
  <c r="C494" i="1"/>
  <c r="B494" i="1"/>
  <c r="B23" i="1"/>
  <c r="C124" i="1"/>
  <c r="B124" i="1"/>
  <c r="B495" i="1"/>
  <c r="C153" i="1"/>
  <c r="B153" i="1"/>
  <c r="C43" i="1"/>
  <c r="B43" i="1"/>
  <c r="B10" i="1"/>
  <c r="C686" i="1"/>
  <c r="B686" i="1"/>
  <c r="B270" i="1"/>
  <c r="B404" i="1"/>
  <c r="C389" i="1"/>
  <c r="B389" i="1"/>
  <c r="B281" i="1"/>
  <c r="B390" i="1"/>
  <c r="C558" i="1"/>
  <c r="B558" i="1"/>
  <c r="B313" i="1"/>
  <c r="B681" i="1"/>
  <c r="C471" i="1"/>
  <c r="B471" i="1"/>
  <c r="C157" i="1"/>
  <c r="B157" i="1"/>
  <c r="B719" i="1"/>
  <c r="B90" i="1"/>
  <c r="B156" i="1"/>
  <c r="C496" i="1"/>
  <c r="B496" i="1"/>
  <c r="B367" i="1"/>
  <c r="C80" i="1"/>
  <c r="B80" i="1"/>
  <c r="B400" i="1"/>
  <c r="B150" i="1"/>
  <c r="C137" i="1"/>
  <c r="B137" i="1"/>
  <c r="B514" i="1"/>
  <c r="C702" i="1"/>
  <c r="B702" i="1"/>
  <c r="B542" i="1"/>
  <c r="B52" i="1"/>
  <c r="B314" i="1"/>
  <c r="B20" i="1"/>
  <c r="C38" i="1"/>
  <c r="B38" i="1"/>
  <c r="C417" i="1"/>
  <c r="B417" i="1"/>
  <c r="B252" i="1"/>
  <c r="B349" i="1"/>
  <c r="B48" i="1"/>
  <c r="B319" i="1"/>
  <c r="C513" i="1"/>
  <c r="B513" i="1"/>
  <c r="B336" i="1"/>
  <c r="B105" i="1"/>
  <c r="B488" i="1"/>
  <c r="B602" i="1"/>
  <c r="C229" i="1"/>
  <c r="B229" i="1"/>
  <c r="B735" i="1"/>
  <c r="C58" i="1"/>
  <c r="B58" i="1"/>
  <c r="B504" i="1"/>
  <c r="C110" i="1"/>
  <c r="B110" i="1"/>
  <c r="B419" i="1"/>
  <c r="B309" i="1"/>
  <c r="C230" i="1"/>
  <c r="B230" i="1"/>
  <c r="B216" i="1"/>
  <c r="B737" i="1"/>
  <c r="B442" i="1"/>
  <c r="B104" i="1"/>
  <c r="C147" i="1"/>
  <c r="B147" i="1"/>
  <c r="C323" i="1"/>
  <c r="B323" i="1"/>
  <c r="C610" i="1"/>
  <c r="B610" i="1"/>
  <c r="C753" i="1"/>
  <c r="B753" i="1"/>
  <c r="B297" i="1"/>
  <c r="C747" i="1"/>
  <c r="B747" i="1"/>
  <c r="B249" i="1"/>
  <c r="B651" i="1"/>
  <c r="B326" i="1"/>
  <c r="B160" i="1"/>
  <c r="C568" i="1"/>
  <c r="B568" i="1"/>
  <c r="B196" i="1"/>
  <c r="C353" i="1"/>
  <c r="B353" i="1"/>
  <c r="C154" i="1"/>
  <c r="B154" i="1"/>
  <c r="C268" i="1"/>
  <c r="B268" i="1"/>
  <c r="C580" i="1"/>
  <c r="B580" i="1"/>
  <c r="C115" i="1"/>
  <c r="B115" i="1"/>
  <c r="B365" i="1"/>
  <c r="C174" i="1"/>
  <c r="B174" i="1"/>
  <c r="B354" i="1"/>
  <c r="C368" i="1"/>
  <c r="B368" i="1"/>
  <c r="B641" i="1"/>
  <c r="B83" i="1"/>
  <c r="B164" i="1"/>
  <c r="C332" i="1"/>
  <c r="B332" i="1"/>
  <c r="C606" i="1"/>
  <c r="B606" i="1"/>
  <c r="C649" i="1"/>
  <c r="B649" i="1"/>
  <c r="B380" i="1"/>
  <c r="C754" i="1"/>
  <c r="B754" i="1"/>
  <c r="B564" i="1"/>
  <c r="B473" i="1"/>
  <c r="B515" i="1"/>
  <c r="B223" i="1"/>
  <c r="B128" i="1"/>
  <c r="C487" i="1"/>
  <c r="B487" i="1"/>
  <c r="B202" i="1"/>
  <c r="C752" i="1"/>
  <c r="B752" i="1"/>
  <c r="B653" i="1"/>
  <c r="C408" i="1"/>
  <c r="B408" i="1"/>
  <c r="B97" i="1"/>
  <c r="B264" i="1"/>
  <c r="B429" i="1"/>
  <c r="C598" i="1"/>
  <c r="B598" i="1"/>
  <c r="B59" i="1"/>
  <c r="B372" i="1"/>
  <c r="C200" i="1"/>
  <c r="B200" i="1"/>
  <c r="C188" i="1"/>
  <c r="B188" i="1"/>
  <c r="C125" i="1"/>
  <c r="B125" i="1"/>
  <c r="B563" i="1"/>
  <c r="B743" i="1"/>
  <c r="C260" i="1"/>
  <c r="B260" i="1"/>
  <c r="B69" i="1"/>
  <c r="B586" i="1"/>
  <c r="B441" i="1"/>
  <c r="B261" i="1"/>
  <c r="B652" i="1"/>
  <c r="B363" i="1"/>
  <c r="B286" i="1"/>
  <c r="B700" i="1"/>
  <c r="C618" i="1"/>
  <c r="B618" i="1"/>
  <c r="C643" i="1"/>
  <c r="B643" i="1"/>
  <c r="B770" i="1"/>
  <c r="B316" i="1"/>
  <c r="C106" i="1"/>
  <c r="B106" i="1"/>
  <c r="B386" i="1"/>
  <c r="B329" i="1"/>
  <c r="B771" i="1"/>
  <c r="C628" i="1"/>
  <c r="B628" i="1"/>
  <c r="B40" i="1"/>
  <c r="B698" i="1"/>
  <c r="B221" i="1"/>
  <c r="C711" i="1"/>
  <c r="B711" i="1"/>
  <c r="B320" i="1"/>
  <c r="B41" i="1"/>
  <c r="C480" i="1"/>
  <c r="B480" i="1"/>
  <c r="B103" i="1"/>
  <c r="C161" i="1"/>
  <c r="B161" i="1"/>
  <c r="B491" i="1"/>
  <c r="C591" i="1"/>
  <c r="B591" i="1"/>
  <c r="B502" i="1"/>
  <c r="B695" i="1"/>
  <c r="C72" i="1"/>
  <c r="B72" i="1"/>
  <c r="B217" i="1"/>
  <c r="B327" i="1"/>
  <c r="C57" i="1"/>
  <c r="B57" i="1"/>
  <c r="B51" i="1"/>
  <c r="C741" i="1"/>
  <c r="B741" i="1"/>
  <c r="B761" i="1"/>
  <c r="B411" i="1"/>
  <c r="B383" i="1"/>
  <c r="C431" i="1"/>
  <c r="B431" i="1"/>
  <c r="B16" i="1"/>
  <c r="C446" i="1"/>
  <c r="B446" i="1"/>
  <c r="C739" i="1"/>
  <c r="B739" i="1"/>
  <c r="B122" i="1"/>
  <c r="B195" i="1"/>
  <c r="C243" i="1"/>
  <c r="B243" i="1"/>
  <c r="C344" i="1"/>
  <c r="B344" i="1"/>
  <c r="B521" i="1"/>
  <c r="B421" i="1"/>
  <c r="B248" i="1"/>
  <c r="B627" i="1"/>
  <c r="B619" i="1"/>
  <c r="B360" i="1"/>
  <c r="B396" i="1"/>
  <c r="B30" i="1"/>
  <c r="B745" i="1"/>
</calcChain>
</file>

<file path=xl/sharedStrings.xml><?xml version="1.0" encoding="utf-8"?>
<sst xmlns="http://schemas.openxmlformats.org/spreadsheetml/2006/main" count="512" uniqueCount="28">
  <si>
    <t>ΠΛΗΡΩΣΗ ΘΕΣΕΩΝ ΜΕ ΣΕΙΡΑ ΠΡΟΤΕΡΑΙΟΤΗΤΑΣ (ΑΡΘΡΟ 11 Ν.5049/2023 &amp; ΑΡΘΡΟ 29 Ν.4765/2021) ΠΡΟΚΗΡΥΞΗ : 1ΔΑ_2023</t>
  </si>
  <si>
    <t>ΠΙΝΑΚΑΣ ΑΠΟΡΡΙΠΤΕΩΝ</t>
  </si>
  <si>
    <t>ΚΑΤΗΓΟΡΙΑ ΕΚΠΑΙΔΕΥΣΗΣ : ΠΑΝΕΠΙΣΤΗΜΙΑΚΗΣ ΕΚΠΑΙΔΕΥΣΗΣ</t>
  </si>
  <si>
    <t>Α/Α</t>
  </si>
  <si>
    <t>ΜΟΝΑΔΙΚΟΣ ΚΩΔΙΚΟΣ</t>
  </si>
  <si>
    <t>ΑΙΤΙΟΛΟΓΙΑ ΑΠΟΡΡΙΨΗΣ</t>
  </si>
  <si>
    <t>ΜΗ ΥΠΟΒΟΛΗ ΔΙΚΑΙΟΛΟΓΗΤΙΚΩΝ</t>
  </si>
  <si>
    <t>ΜΗ ΑΠΟΣΤΟΛΗ ΕΚΤΥΠΩΜΕΝΗΣ ΜΟΡΦΗΣ ΗΛΕΚΤΡΟΝΙΚΗΣ ΑΙΤΗΣΗΣ ΣΤΟ ΣΥΝΟΛΟ ΤΗΣ</t>
  </si>
  <si>
    <t>ΜΗ ΑΠΟΣΤΟΛΗ ΔΙΚΑΙΟΛΟΓΗΤΙΚΩΝ</t>
  </si>
  <si>
    <t>ΜΗ ΥΠΟΒΟΛΗ ΑΠΟΔΕΚΤΟΥ, ΣΥΜΦΩΝΑ ΜΕ ΤΗΝ ΠΡΟΚΗΡΥΞΗ, ΒΑΣΙΚΟΥ ΤΙΤΛΟΥ ΣΠΟΥΔΩΝ (ΕΛΛΕΙΨΗ ΤΙΤΛΟΥ)</t>
  </si>
  <si>
    <t>ΟΡΙΟ ΗΛΙΚΙΑΣ ΥΠΟΨΗΦΙΟΥ</t>
  </si>
  <si>
    <t>ΜΗ ΘΕΩΡΗΣΗ ΓΝΗΣΙΟΥ ΥΠΟΓΡΑΦΗΣ</t>
  </si>
  <si>
    <t>001, 002</t>
  </si>
  <si>
    <t>ΜΗ ΥΠΟΒΟΛΗ ΗΛΕΚΤΡΟΝΙΚΗΣ ΑΙΤΗΣΗΣ</t>
  </si>
  <si>
    <t>001, 002, 004</t>
  </si>
  <si>
    <t>002, 004</t>
  </si>
  <si>
    <t>ΜΗ ΑΠΟΣΤΟΛΗ ΕΚΤΥΠΩΜΕΝΗΣ ΜΟΡΦΗΣ ΗΛΕΚΤΡΟΝΙΚΗΣ ΑΙΤΗΣΗΣ ΣΤΟ ΣΥΝΟΛΟ ΤΗΣ, ΜΗ ΘΕΩΡΗΣΗ ΓΝΗΣΙΟΥ ΥΠΟΓΡΑΦΗΣ</t>
  </si>
  <si>
    <t>ΕΛΛΕΙΨΗ ΤΙΤΛΟΥ, 001</t>
  </si>
  <si>
    <t>ΟΡΙΟ ΗΛΙΚΙΑΣ ΥΠΟΨΗΦΙΟΥ, 001, 002</t>
  </si>
  <si>
    <t>ΥΠΟΒΟΛΗ ΑΝΑΠΟΔΕΙΚΤΟΥ – ΑΝΑΚΡΙΒΟΥΣ ΔΙΚΑΙΟΛΟΓΗΤΙΚΟΥ</t>
  </si>
  <si>
    <t>ΕΚΠΡΟΘΕΣΜΗ ΑΠΟΣΤΟΛΗ ΕΚΤΥΠΩΜΕΝΗΣ ΜΟΡΦΗΣ ΗΛΕΚΤΡΟΝΙΚΗΣ ΑΙΤΗΣΗΣ  ΣΤΟ ΣΥΝΟΛΟ ΤΗΣ</t>
  </si>
  <si>
    <t>ΜΗ ΥΠΟΒΟΛΗ ΑΙΤΗΣΗΣ ΥΠΟΒΟΛΗΣ ΔΙΚΑΙΟΛΟΓΗΤΙΚΩΝ ΤΟΥ ΠΑΡΑΡΤΗΜΑΤΟΣ  Γ΄ ΤΗΣ ΠΡΟΚΗΡΥΞΗΣ</t>
  </si>
  <si>
    <t>ΚΛΑΔΟΣ/ΕΙΔΙΚΟΤΗΤΑ : ΠΕ ΔΙΚΑΣΤΙΚΗΣ ΑΣΤΥΝΟΜΙΑΣ</t>
  </si>
  <si>
    <t xml:space="preserve">
ΕΛΛΗΝΙΚΗ ΔΗΜΟΚΡΑΤΙΑ                                                                                             Αθήνα, 16-02-2024                                                                                 ΥΠΟΥΡΓΕΙΟ ΔΙΚΑΙΟΣΥΝΗΣ                                                                                                                                                                               
ΘΕΜΑ: ΑΝΑΡΤΗΣΗ ΠΙΝΑΚΑ ΑΠΟΡΡΙΠΤΕΩΝ ΤΗΣ ΠΡΟΚΗΡΥΞΗΣ 1ΔΑ/2023 ΤΟΥ ΥΠΟΥΡΓΕΙΟΥ ΔΙΚΑΙΟΣΥΝΗΣ ΓΙΑ ΤΗΝ ΠΛΗΡΩΣΗ 30 ΟΡΓΑΝΙΚΩΝ ΘΕΣΕΩΝ ΤΟΥ ΚΛΑΔΟΥ ΠΕ ΔΙΚΑΣΤΙΚΗΣ ΑΣΤΥΝΟΜΙΑΣ ΤΟΥ ΑΣΤΥΝΟΜΙΚΟΥ ΤΟΜΕΑ ΤΗΣ ΥΠΗΡΕΣΙΑΣ ΔΙΚΑΣΤΙΚΗΣ ΑΣΤΥΝΟΜΙΑΣ  
Σύμφωνα με το άρθρο Δ.2 παρ.2 της αριθ. 1ΔΑ/2023 προκήρυξης του Υπουργείου Δικαιοσύνης για την πλήρωση τριάντα (30) θέσεων του κλάδου ΠΕ Δικαστικής Αστυνομίας του αστυνομικού τομέα της Υπηρεσίας Δικαστικής Αστυνομίας και σε συνέχεια των αριθ. 16 και 18/2024 αποφάσεων του Β΄ Τμήματος του Α.Σ.Ε.Π. αναρτάται πίνακας απορριπτέων της ΠΕ κατηγορίας, ο οποίος καταρτίστηκε από την Κεντρική Επιτροπή Διαγωνισμού σύμφωνα με το προμνημονευθέν άρθρο της προκήρυξης.
                                                                                                                                        Η Υπηρεσιακή Γραμματέας 
                                                                                                                                                        Βασιλική Γιαβή</t>
  </si>
  <si>
    <t xml:space="preserve">Η Πρόεδρος της Κεντρικής Επιτροπής Διαγωνισμού </t>
  </si>
  <si>
    <t xml:space="preserve">Καλή Στεφανίδου </t>
  </si>
  <si>
    <t>Πρόεδρος Εφετών Αθηνών</t>
  </si>
  <si>
    <t>Αθήνα, 16-02-2024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</si>
</sst>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charset val="161"/>
      <scheme val="minor"/>
    </font>
    <font>
      <b/>
      <sz val="14"/>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0" xfId="0" applyFont="1" applyAlignment="1">
      <alignment horizontal="left"/>
    </xf>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horizontal="center"/>
    </xf>
    <xf numFmtId="0" fontId="1" fillId="0" borderId="0" xfId="0" applyFont="1" applyBorder="1" applyAlignment="1">
      <alignment horizontal="left"/>
    </xf>
    <xf numFmtId="0" fontId="1" fillId="0" borderId="1" xfId="0" applyFont="1" applyBorder="1" applyAlignment="1">
      <alignment horizontal="left"/>
    </xf>
    <xf numFmtId="0" fontId="1" fillId="0" borderId="0" xfId="0" applyFont="1" applyBorder="1" applyAlignment="1">
      <alignment horizontal="left" vertical="top" wrapText="1"/>
    </xf>
    <xf numFmtId="0" fontId="2" fillId="0" borderId="0" xfId="0" applyFont="1" applyBorder="1" applyAlignment="1">
      <alignment horizont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84"/>
  <sheetViews>
    <sheetView tabSelected="1" topLeftCell="A678" workbookViewId="0">
      <selection activeCell="J767" sqref="J767"/>
    </sheetView>
  </sheetViews>
  <sheetFormatPr defaultRowHeight="14.25" x14ac:dyDescent="0.45"/>
  <cols>
    <col min="1" max="1" width="9.1328125" style="1"/>
    <col min="2" max="2" width="14.3984375" customWidth="1"/>
    <col min="3" max="3" width="45.265625" customWidth="1"/>
    <col min="4" max="4" width="47.86328125" customWidth="1"/>
  </cols>
  <sheetData>
    <row r="1" spans="1:4" ht="266.25" customHeight="1" x14ac:dyDescent="0.45">
      <c r="A1" s="11" t="s">
        <v>23</v>
      </c>
      <c r="B1" s="11"/>
      <c r="C1" s="11"/>
      <c r="D1" s="11"/>
    </row>
    <row r="2" spans="1:4" ht="18" x14ac:dyDescent="0.55000000000000004">
      <c r="A2" s="12" t="s">
        <v>1</v>
      </c>
      <c r="B2" s="12"/>
      <c r="C2" s="12"/>
      <c r="D2" s="12"/>
    </row>
    <row r="3" spans="1:4" s="4" customFormat="1" x14ac:dyDescent="0.45">
      <c r="A3" s="9" t="s">
        <v>0</v>
      </c>
      <c r="B3" s="9"/>
      <c r="C3" s="9"/>
      <c r="D3" s="9"/>
    </row>
    <row r="4" spans="1:4" s="4" customFormat="1" x14ac:dyDescent="0.45">
      <c r="A4" s="10" t="s">
        <v>2</v>
      </c>
      <c r="B4" s="10"/>
      <c r="C4" s="10"/>
    </row>
    <row r="5" spans="1:4" s="4" customFormat="1" x14ac:dyDescent="0.45">
      <c r="A5" s="10" t="s">
        <v>22</v>
      </c>
      <c r="B5" s="10"/>
      <c r="C5" s="10"/>
    </row>
    <row r="6" spans="1:4" s="5" customFormat="1" ht="28.5" x14ac:dyDescent="0.45">
      <c r="A6" s="6" t="s">
        <v>3</v>
      </c>
      <c r="B6" s="7" t="s">
        <v>4</v>
      </c>
      <c r="C6" s="7" t="s">
        <v>5</v>
      </c>
    </row>
    <row r="7" spans="1:4" ht="42.75" x14ac:dyDescent="0.45">
      <c r="A7" s="2">
        <v>1</v>
      </c>
      <c r="B7" s="3" t="str">
        <f>"00004798"</f>
        <v>00004798</v>
      </c>
      <c r="C7" s="3" t="s">
        <v>9</v>
      </c>
    </row>
    <row r="8" spans="1:4" x14ac:dyDescent="0.45">
      <c r="A8" s="2">
        <v>2</v>
      </c>
      <c r="B8" s="3" t="str">
        <f>"00008578"</f>
        <v>00008578</v>
      </c>
      <c r="C8" s="3" t="s">
        <v>8</v>
      </c>
    </row>
    <row r="9" spans="1:4" x14ac:dyDescent="0.45">
      <c r="A9" s="2">
        <v>3</v>
      </c>
      <c r="B9" s="3" t="str">
        <f>"00010006"</f>
        <v>00010006</v>
      </c>
      <c r="C9" s="3" t="s">
        <v>12</v>
      </c>
    </row>
    <row r="10" spans="1:4" x14ac:dyDescent="0.45">
      <c r="A10" s="2">
        <v>4</v>
      </c>
      <c r="B10" s="3" t="str">
        <f>"00010775"</f>
        <v>00010775</v>
      </c>
      <c r="C10" s="3" t="s">
        <v>10</v>
      </c>
    </row>
    <row r="11" spans="1:4" x14ac:dyDescent="0.45">
      <c r="A11" s="2">
        <v>5</v>
      </c>
      <c r="B11" s="3" t="str">
        <f>"00011161"</f>
        <v>00011161</v>
      </c>
      <c r="C11" s="3" t="str">
        <f>"002"</f>
        <v>002</v>
      </c>
    </row>
    <row r="12" spans="1:4" x14ac:dyDescent="0.45">
      <c r="A12" s="2">
        <v>6</v>
      </c>
      <c r="B12" s="3" t="str">
        <f>"00011641"</f>
        <v>00011641</v>
      </c>
      <c r="C12" s="3" t="str">
        <f>"002"</f>
        <v>002</v>
      </c>
    </row>
    <row r="13" spans="1:4" x14ac:dyDescent="0.45">
      <c r="A13" s="2">
        <v>7</v>
      </c>
      <c r="B13" s="3" t="str">
        <f>"00014466"</f>
        <v>00014466</v>
      </c>
      <c r="C13" s="3" t="str">
        <f>"002"</f>
        <v>002</v>
      </c>
    </row>
    <row r="14" spans="1:4" x14ac:dyDescent="0.45">
      <c r="A14" s="2">
        <v>8</v>
      </c>
      <c r="B14" s="3" t="str">
        <f>"00018826"</f>
        <v>00018826</v>
      </c>
      <c r="C14" s="3" t="str">
        <f>"002"</f>
        <v>002</v>
      </c>
    </row>
    <row r="15" spans="1:4" x14ac:dyDescent="0.45">
      <c r="A15" s="2">
        <v>9</v>
      </c>
      <c r="B15" s="3" t="str">
        <f>"00023556"</f>
        <v>00023556</v>
      </c>
      <c r="C15" s="3" t="s">
        <v>8</v>
      </c>
    </row>
    <row r="16" spans="1:4" x14ac:dyDescent="0.45">
      <c r="A16" s="2">
        <v>10</v>
      </c>
      <c r="B16" s="3" t="str">
        <f>"00024624"</f>
        <v>00024624</v>
      </c>
      <c r="C16" s="3" t="s">
        <v>8</v>
      </c>
    </row>
    <row r="17" spans="1:3" x14ac:dyDescent="0.45">
      <c r="A17" s="2">
        <v>11</v>
      </c>
      <c r="B17" s="3" t="str">
        <f>"00025388"</f>
        <v>00025388</v>
      </c>
      <c r="C17" s="3" t="s">
        <v>8</v>
      </c>
    </row>
    <row r="18" spans="1:3" x14ac:dyDescent="0.45">
      <c r="A18" s="2">
        <v>12</v>
      </c>
      <c r="B18" s="3" t="str">
        <f>"00026844"</f>
        <v>00026844</v>
      </c>
      <c r="C18" s="3" t="s">
        <v>8</v>
      </c>
    </row>
    <row r="19" spans="1:3" ht="42.75" x14ac:dyDescent="0.45">
      <c r="A19" s="2">
        <v>13</v>
      </c>
      <c r="B19" s="3" t="str">
        <f>"00027286"</f>
        <v>00027286</v>
      </c>
      <c r="C19" s="3" t="s">
        <v>16</v>
      </c>
    </row>
    <row r="20" spans="1:3" x14ac:dyDescent="0.45">
      <c r="A20" s="2">
        <v>14</v>
      </c>
      <c r="B20" s="3" t="str">
        <f>"00028912"</f>
        <v>00028912</v>
      </c>
      <c r="C20" s="3" t="s">
        <v>11</v>
      </c>
    </row>
    <row r="21" spans="1:3" x14ac:dyDescent="0.45">
      <c r="A21" s="2">
        <v>15</v>
      </c>
      <c r="B21" s="3" t="str">
        <f>"00042321"</f>
        <v>00042321</v>
      </c>
      <c r="C21" s="3" t="s">
        <v>8</v>
      </c>
    </row>
    <row r="22" spans="1:3" x14ac:dyDescent="0.45">
      <c r="A22" s="2">
        <v>16</v>
      </c>
      <c r="B22" s="3" t="str">
        <f>"00045829"</f>
        <v>00045829</v>
      </c>
      <c r="C22" s="3" t="s">
        <v>8</v>
      </c>
    </row>
    <row r="23" spans="1:3" x14ac:dyDescent="0.45">
      <c r="A23" s="2">
        <v>17</v>
      </c>
      <c r="B23" s="3" t="str">
        <f>"00050153"</f>
        <v>00050153</v>
      </c>
      <c r="C23" s="3" t="s">
        <v>8</v>
      </c>
    </row>
    <row r="24" spans="1:3" ht="42.75" x14ac:dyDescent="0.45">
      <c r="A24" s="2">
        <v>18</v>
      </c>
      <c r="B24" s="3" t="str">
        <f>"00069869"</f>
        <v>00069869</v>
      </c>
      <c r="C24" s="3" t="s">
        <v>9</v>
      </c>
    </row>
    <row r="25" spans="1:3" x14ac:dyDescent="0.45">
      <c r="A25" s="2">
        <v>19</v>
      </c>
      <c r="B25" s="3" t="str">
        <f>"00071165"</f>
        <v>00071165</v>
      </c>
      <c r="C25" s="3" t="s">
        <v>11</v>
      </c>
    </row>
    <row r="26" spans="1:3" x14ac:dyDescent="0.45">
      <c r="A26" s="2">
        <v>20</v>
      </c>
      <c r="B26" s="3" t="str">
        <f>"00076733"</f>
        <v>00076733</v>
      </c>
      <c r="C26" s="3" t="s">
        <v>6</v>
      </c>
    </row>
    <row r="27" spans="1:3" x14ac:dyDescent="0.45">
      <c r="A27" s="2">
        <v>21</v>
      </c>
      <c r="B27" s="3" t="str">
        <f>"00086056"</f>
        <v>00086056</v>
      </c>
      <c r="C27" s="3" t="str">
        <f>"004"</f>
        <v>004</v>
      </c>
    </row>
    <row r="28" spans="1:3" x14ac:dyDescent="0.45">
      <c r="A28" s="2">
        <v>22</v>
      </c>
      <c r="B28" s="3" t="str">
        <f>"00089573"</f>
        <v>00089573</v>
      </c>
      <c r="C28" s="3" t="s">
        <v>8</v>
      </c>
    </row>
    <row r="29" spans="1:3" x14ac:dyDescent="0.45">
      <c r="A29" s="2">
        <v>23</v>
      </c>
      <c r="B29" s="3" t="str">
        <f>"00090296"</f>
        <v>00090296</v>
      </c>
      <c r="C29" s="3" t="s">
        <v>6</v>
      </c>
    </row>
    <row r="30" spans="1:3" ht="28.5" x14ac:dyDescent="0.45">
      <c r="A30" s="2">
        <v>24</v>
      </c>
      <c r="B30" s="3" t="str">
        <f>"00091750"</f>
        <v>00091750</v>
      </c>
      <c r="C30" s="3" t="s">
        <v>7</v>
      </c>
    </row>
    <row r="31" spans="1:3" x14ac:dyDescent="0.45">
      <c r="A31" s="2">
        <v>25</v>
      </c>
      <c r="B31" s="3" t="str">
        <f>"00092608"</f>
        <v>00092608</v>
      </c>
      <c r="C31" s="3" t="s">
        <v>8</v>
      </c>
    </row>
    <row r="32" spans="1:3" x14ac:dyDescent="0.45">
      <c r="A32" s="2">
        <v>26</v>
      </c>
      <c r="B32" s="3" t="str">
        <f>"00095210"</f>
        <v>00095210</v>
      </c>
      <c r="C32" s="3" t="str">
        <f>"001"</f>
        <v>001</v>
      </c>
    </row>
    <row r="33" spans="1:3" x14ac:dyDescent="0.45">
      <c r="A33" s="2">
        <v>27</v>
      </c>
      <c r="B33" s="3" t="str">
        <f>"00102092"</f>
        <v>00102092</v>
      </c>
      <c r="C33" s="3" t="s">
        <v>8</v>
      </c>
    </row>
    <row r="34" spans="1:3" x14ac:dyDescent="0.45">
      <c r="A34" s="2">
        <v>28</v>
      </c>
      <c r="B34" s="3" t="str">
        <f>"00103826"</f>
        <v>00103826</v>
      </c>
      <c r="C34" s="3" t="s">
        <v>8</v>
      </c>
    </row>
    <row r="35" spans="1:3" x14ac:dyDescent="0.45">
      <c r="A35" s="2">
        <v>29</v>
      </c>
      <c r="B35" s="3" t="str">
        <f>"00104804"</f>
        <v>00104804</v>
      </c>
      <c r="C35" s="3" t="str">
        <f>"002"</f>
        <v>002</v>
      </c>
    </row>
    <row r="36" spans="1:3" x14ac:dyDescent="0.45">
      <c r="A36" s="2">
        <v>30</v>
      </c>
      <c r="B36" s="3" t="str">
        <f>"00105369"</f>
        <v>00105369</v>
      </c>
      <c r="C36" s="3" t="str">
        <f>"002"</f>
        <v>002</v>
      </c>
    </row>
    <row r="37" spans="1:3" x14ac:dyDescent="0.45">
      <c r="A37" s="2">
        <v>31</v>
      </c>
      <c r="B37" s="3" t="str">
        <f>"00107159"</f>
        <v>00107159</v>
      </c>
      <c r="C37" s="3" t="s">
        <v>8</v>
      </c>
    </row>
    <row r="38" spans="1:3" x14ac:dyDescent="0.45">
      <c r="A38" s="2">
        <v>32</v>
      </c>
      <c r="B38" s="3" t="str">
        <f>"00107796"</f>
        <v>00107796</v>
      </c>
      <c r="C38" s="3" t="str">
        <f>"002"</f>
        <v>002</v>
      </c>
    </row>
    <row r="39" spans="1:3" x14ac:dyDescent="0.45">
      <c r="A39" s="2">
        <v>33</v>
      </c>
      <c r="B39" s="3" t="str">
        <f>"00108252"</f>
        <v>00108252</v>
      </c>
      <c r="C39" s="3" t="str">
        <f>"002"</f>
        <v>002</v>
      </c>
    </row>
    <row r="40" spans="1:3" x14ac:dyDescent="0.45">
      <c r="A40" s="2">
        <v>34</v>
      </c>
      <c r="B40" s="3" t="str">
        <f>"00108763"</f>
        <v>00108763</v>
      </c>
      <c r="C40" s="3" t="s">
        <v>6</v>
      </c>
    </row>
    <row r="41" spans="1:3" x14ac:dyDescent="0.45">
      <c r="A41" s="2">
        <v>35</v>
      </c>
      <c r="B41" s="3" t="str">
        <f>"00111394"</f>
        <v>00111394</v>
      </c>
      <c r="C41" s="3" t="s">
        <v>8</v>
      </c>
    </row>
    <row r="42" spans="1:3" x14ac:dyDescent="0.45">
      <c r="A42" s="2">
        <v>36</v>
      </c>
      <c r="B42" s="3" t="str">
        <f>"00112372"</f>
        <v>00112372</v>
      </c>
      <c r="C42" s="3" t="s">
        <v>10</v>
      </c>
    </row>
    <row r="43" spans="1:3" x14ac:dyDescent="0.45">
      <c r="A43" s="2">
        <v>37</v>
      </c>
      <c r="B43" s="3" t="str">
        <f>"00112958"</f>
        <v>00112958</v>
      </c>
      <c r="C43" s="3" t="str">
        <f>"002"</f>
        <v>002</v>
      </c>
    </row>
    <row r="44" spans="1:3" x14ac:dyDescent="0.45">
      <c r="A44" s="2">
        <v>38</v>
      </c>
      <c r="B44" s="3" t="str">
        <f>"00113712"</f>
        <v>00113712</v>
      </c>
      <c r="C44" s="3" t="s">
        <v>10</v>
      </c>
    </row>
    <row r="45" spans="1:3" x14ac:dyDescent="0.45">
      <c r="A45" s="2">
        <v>39</v>
      </c>
      <c r="B45" s="3" t="str">
        <f>"00114871"</f>
        <v>00114871</v>
      </c>
      <c r="C45" s="3" t="s">
        <v>11</v>
      </c>
    </row>
    <row r="46" spans="1:3" x14ac:dyDescent="0.45">
      <c r="A46" s="2">
        <v>40</v>
      </c>
      <c r="B46" s="3" t="str">
        <f>"00116441"</f>
        <v>00116441</v>
      </c>
      <c r="C46" s="3" t="s">
        <v>8</v>
      </c>
    </row>
    <row r="47" spans="1:3" x14ac:dyDescent="0.45">
      <c r="A47" s="2">
        <v>41</v>
      </c>
      <c r="B47" s="3" t="str">
        <f>"00116649"</f>
        <v>00116649</v>
      </c>
      <c r="C47" s="3" t="str">
        <f>"001"</f>
        <v>001</v>
      </c>
    </row>
    <row r="48" spans="1:3" x14ac:dyDescent="0.45">
      <c r="A48" s="2">
        <v>42</v>
      </c>
      <c r="B48" s="3" t="str">
        <f>"00117059"</f>
        <v>00117059</v>
      </c>
      <c r="C48" s="3" t="s">
        <v>8</v>
      </c>
    </row>
    <row r="49" spans="1:3" x14ac:dyDescent="0.45">
      <c r="A49" s="2">
        <v>43</v>
      </c>
      <c r="B49" s="3" t="str">
        <f>"00117237"</f>
        <v>00117237</v>
      </c>
      <c r="C49" s="3" t="s">
        <v>10</v>
      </c>
    </row>
    <row r="50" spans="1:3" x14ac:dyDescent="0.45">
      <c r="A50" s="2">
        <v>44</v>
      </c>
      <c r="B50" s="3" t="str">
        <f>"00118455"</f>
        <v>00118455</v>
      </c>
      <c r="C50" s="3" t="str">
        <f>"002"</f>
        <v>002</v>
      </c>
    </row>
    <row r="51" spans="1:3" x14ac:dyDescent="0.45">
      <c r="A51" s="2">
        <v>45</v>
      </c>
      <c r="B51" s="3" t="str">
        <f>"00118793"</f>
        <v>00118793</v>
      </c>
      <c r="C51" s="3" t="s">
        <v>8</v>
      </c>
    </row>
    <row r="52" spans="1:3" x14ac:dyDescent="0.45">
      <c r="A52" s="2">
        <v>46</v>
      </c>
      <c r="B52" s="3" t="str">
        <f>"00119235"</f>
        <v>00119235</v>
      </c>
      <c r="C52" s="3" t="s">
        <v>10</v>
      </c>
    </row>
    <row r="53" spans="1:3" x14ac:dyDescent="0.45">
      <c r="A53" s="2">
        <v>47</v>
      </c>
      <c r="B53" s="3" t="str">
        <f>"00119519"</f>
        <v>00119519</v>
      </c>
      <c r="C53" s="3" t="s">
        <v>8</v>
      </c>
    </row>
    <row r="54" spans="1:3" x14ac:dyDescent="0.45">
      <c r="A54" s="2">
        <v>48</v>
      </c>
      <c r="B54" s="3" t="str">
        <f>"00120237"</f>
        <v>00120237</v>
      </c>
      <c r="C54" s="3" t="s">
        <v>6</v>
      </c>
    </row>
    <row r="55" spans="1:3" x14ac:dyDescent="0.45">
      <c r="A55" s="2">
        <v>49</v>
      </c>
      <c r="B55" s="3" t="str">
        <f>"00120251"</f>
        <v>00120251</v>
      </c>
      <c r="C55" s="3" t="str">
        <f>"002"</f>
        <v>002</v>
      </c>
    </row>
    <row r="56" spans="1:3" x14ac:dyDescent="0.45">
      <c r="A56" s="2">
        <v>50</v>
      </c>
      <c r="B56" s="3" t="str">
        <f>"00120477"</f>
        <v>00120477</v>
      </c>
      <c r="C56" s="3" t="str">
        <f>"002"</f>
        <v>002</v>
      </c>
    </row>
    <row r="57" spans="1:3" x14ac:dyDescent="0.45">
      <c r="A57" s="2">
        <v>51</v>
      </c>
      <c r="B57" s="3" t="str">
        <f>"00120767"</f>
        <v>00120767</v>
      </c>
      <c r="C57" s="3" t="str">
        <f>"002"</f>
        <v>002</v>
      </c>
    </row>
    <row r="58" spans="1:3" x14ac:dyDescent="0.45">
      <c r="A58" s="2">
        <v>52</v>
      </c>
      <c r="B58" s="3" t="str">
        <f>"00122380"</f>
        <v>00122380</v>
      </c>
      <c r="C58" s="3" t="str">
        <f>"002"</f>
        <v>002</v>
      </c>
    </row>
    <row r="59" spans="1:3" x14ac:dyDescent="0.45">
      <c r="A59" s="2">
        <v>53</v>
      </c>
      <c r="B59" s="3" t="str">
        <f>"00122545"</f>
        <v>00122545</v>
      </c>
      <c r="C59" s="3" t="s">
        <v>8</v>
      </c>
    </row>
    <row r="60" spans="1:3" x14ac:dyDescent="0.45">
      <c r="A60" s="2">
        <v>54</v>
      </c>
      <c r="B60" s="3" t="str">
        <f>"00122799"</f>
        <v>00122799</v>
      </c>
      <c r="C60" s="3" t="s">
        <v>11</v>
      </c>
    </row>
    <row r="61" spans="1:3" x14ac:dyDescent="0.45">
      <c r="A61" s="2">
        <v>55</v>
      </c>
      <c r="B61" s="3" t="str">
        <f>"00128142"</f>
        <v>00128142</v>
      </c>
      <c r="C61" s="3" t="s">
        <v>11</v>
      </c>
    </row>
    <row r="62" spans="1:3" x14ac:dyDescent="0.45">
      <c r="A62" s="2">
        <v>56</v>
      </c>
      <c r="B62" s="3" t="str">
        <f>"00129292"</f>
        <v>00129292</v>
      </c>
      <c r="C62" s="3" t="str">
        <f>"002"</f>
        <v>002</v>
      </c>
    </row>
    <row r="63" spans="1:3" x14ac:dyDescent="0.45">
      <c r="A63" s="2">
        <v>57</v>
      </c>
      <c r="B63" s="3" t="str">
        <f>"00129636"</f>
        <v>00129636</v>
      </c>
      <c r="C63" s="3" t="str">
        <f>"002"</f>
        <v>002</v>
      </c>
    </row>
    <row r="64" spans="1:3" x14ac:dyDescent="0.45">
      <c r="A64" s="2">
        <v>58</v>
      </c>
      <c r="B64" s="3" t="str">
        <f>"00129730"</f>
        <v>00129730</v>
      </c>
      <c r="C64" s="3" t="s">
        <v>8</v>
      </c>
    </row>
    <row r="65" spans="1:3" x14ac:dyDescent="0.45">
      <c r="A65" s="2">
        <v>59</v>
      </c>
      <c r="B65" s="3" t="str">
        <f>"00130563"</f>
        <v>00130563</v>
      </c>
      <c r="C65" s="3" t="s">
        <v>8</v>
      </c>
    </row>
    <row r="66" spans="1:3" x14ac:dyDescent="0.45">
      <c r="A66" s="2">
        <v>60</v>
      </c>
      <c r="B66" s="3" t="str">
        <f>"00132806"</f>
        <v>00132806</v>
      </c>
      <c r="C66" s="3" t="str">
        <f>"002"</f>
        <v>002</v>
      </c>
    </row>
    <row r="67" spans="1:3" x14ac:dyDescent="0.45">
      <c r="A67" s="2">
        <v>61</v>
      </c>
      <c r="B67" s="3" t="str">
        <f>"00132877"</f>
        <v>00132877</v>
      </c>
      <c r="C67" s="3" t="str">
        <f>"002"</f>
        <v>002</v>
      </c>
    </row>
    <row r="68" spans="1:3" x14ac:dyDescent="0.45">
      <c r="A68" s="2">
        <v>62</v>
      </c>
      <c r="B68" s="3" t="str">
        <f>"00134608"</f>
        <v>00134608</v>
      </c>
      <c r="C68" s="3" t="s">
        <v>8</v>
      </c>
    </row>
    <row r="69" spans="1:3" x14ac:dyDescent="0.45">
      <c r="A69" s="2">
        <v>63</v>
      </c>
      <c r="B69" s="3" t="str">
        <f>"00135031"</f>
        <v>00135031</v>
      </c>
      <c r="C69" s="3" t="s">
        <v>10</v>
      </c>
    </row>
    <row r="70" spans="1:3" x14ac:dyDescent="0.45">
      <c r="A70" s="2">
        <v>64</v>
      </c>
      <c r="B70" s="3" t="str">
        <f>"00137334"</f>
        <v>00137334</v>
      </c>
      <c r="C70" s="3" t="s">
        <v>8</v>
      </c>
    </row>
    <row r="71" spans="1:3" x14ac:dyDescent="0.45">
      <c r="A71" s="2">
        <v>65</v>
      </c>
      <c r="B71" s="3" t="str">
        <f>"00141037"</f>
        <v>00141037</v>
      </c>
      <c r="C71" s="3" t="str">
        <f>"002"</f>
        <v>002</v>
      </c>
    </row>
    <row r="72" spans="1:3" x14ac:dyDescent="0.45">
      <c r="A72" s="2">
        <v>66</v>
      </c>
      <c r="B72" s="3" t="str">
        <f>"00143657"</f>
        <v>00143657</v>
      </c>
      <c r="C72" s="3" t="str">
        <f>"002"</f>
        <v>002</v>
      </c>
    </row>
    <row r="73" spans="1:3" x14ac:dyDescent="0.45">
      <c r="A73" s="2">
        <v>67</v>
      </c>
      <c r="B73" s="3" t="str">
        <f>"00146994"</f>
        <v>00146994</v>
      </c>
      <c r="C73" s="3" t="str">
        <f>"002"</f>
        <v>002</v>
      </c>
    </row>
    <row r="74" spans="1:3" x14ac:dyDescent="0.45">
      <c r="A74" s="2">
        <v>68</v>
      </c>
      <c r="B74" s="3" t="str">
        <f>"00147075"</f>
        <v>00147075</v>
      </c>
      <c r="C74" s="3" t="s">
        <v>8</v>
      </c>
    </row>
    <row r="75" spans="1:3" x14ac:dyDescent="0.45">
      <c r="A75" s="2">
        <v>69</v>
      </c>
      <c r="B75" s="3" t="str">
        <f>"00153835"</f>
        <v>00153835</v>
      </c>
      <c r="C75" s="3" t="s">
        <v>8</v>
      </c>
    </row>
    <row r="76" spans="1:3" x14ac:dyDescent="0.45">
      <c r="A76" s="2">
        <v>70</v>
      </c>
      <c r="B76" s="3" t="str">
        <f>"00156388"</f>
        <v>00156388</v>
      </c>
      <c r="C76" s="3" t="s">
        <v>8</v>
      </c>
    </row>
    <row r="77" spans="1:3" x14ac:dyDescent="0.45">
      <c r="A77" s="2">
        <v>71</v>
      </c>
      <c r="B77" s="3" t="str">
        <f>"00156695"</f>
        <v>00156695</v>
      </c>
      <c r="C77" s="3" t="str">
        <f>"004"</f>
        <v>004</v>
      </c>
    </row>
    <row r="78" spans="1:3" x14ac:dyDescent="0.45">
      <c r="A78" s="2">
        <v>72</v>
      </c>
      <c r="B78" s="3" t="str">
        <f>"00159876"</f>
        <v>00159876</v>
      </c>
      <c r="C78" s="3" t="s">
        <v>6</v>
      </c>
    </row>
    <row r="79" spans="1:3" x14ac:dyDescent="0.45">
      <c r="A79" s="2">
        <v>73</v>
      </c>
      <c r="B79" s="3" t="str">
        <f>"00165888"</f>
        <v>00165888</v>
      </c>
      <c r="C79" s="3" t="s">
        <v>11</v>
      </c>
    </row>
    <row r="80" spans="1:3" x14ac:dyDescent="0.45">
      <c r="A80" s="2">
        <v>74</v>
      </c>
      <c r="B80" s="3" t="str">
        <f>"00168717"</f>
        <v>00168717</v>
      </c>
      <c r="C80" s="3" t="str">
        <f>"002"</f>
        <v>002</v>
      </c>
    </row>
    <row r="81" spans="1:3" x14ac:dyDescent="0.45">
      <c r="A81" s="2">
        <v>75</v>
      </c>
      <c r="B81" s="3" t="str">
        <f>"00175015"</f>
        <v>00175015</v>
      </c>
      <c r="C81" s="3" t="s">
        <v>6</v>
      </c>
    </row>
    <row r="82" spans="1:3" x14ac:dyDescent="0.45">
      <c r="A82" s="2">
        <v>76</v>
      </c>
      <c r="B82" s="3" t="str">
        <f>"00185443"</f>
        <v>00185443</v>
      </c>
      <c r="C82" s="3" t="str">
        <f>"002"</f>
        <v>002</v>
      </c>
    </row>
    <row r="83" spans="1:3" x14ac:dyDescent="0.45">
      <c r="A83" s="2">
        <v>77</v>
      </c>
      <c r="B83" s="3" t="str">
        <f>"00187242"</f>
        <v>00187242</v>
      </c>
      <c r="C83" s="3" t="s">
        <v>8</v>
      </c>
    </row>
    <row r="84" spans="1:3" x14ac:dyDescent="0.45">
      <c r="A84" s="2">
        <v>78</v>
      </c>
      <c r="B84" s="3" t="str">
        <f>"00187977"</f>
        <v>00187977</v>
      </c>
      <c r="C84" s="3" t="s">
        <v>10</v>
      </c>
    </row>
    <row r="85" spans="1:3" x14ac:dyDescent="0.45">
      <c r="A85" s="2">
        <v>79</v>
      </c>
      <c r="B85" s="3" t="str">
        <f>"00193479"</f>
        <v>00193479</v>
      </c>
      <c r="C85" s="3" t="s">
        <v>8</v>
      </c>
    </row>
    <row r="86" spans="1:3" x14ac:dyDescent="0.45">
      <c r="A86" s="2">
        <v>80</v>
      </c>
      <c r="B86" s="3" t="str">
        <f>"00199030"</f>
        <v>00199030</v>
      </c>
      <c r="C86" s="3" t="s">
        <v>10</v>
      </c>
    </row>
    <row r="87" spans="1:3" x14ac:dyDescent="0.45">
      <c r="A87" s="2">
        <v>81</v>
      </c>
      <c r="B87" s="3" t="str">
        <f>"00201878"</f>
        <v>00201878</v>
      </c>
      <c r="C87" s="3" t="s">
        <v>8</v>
      </c>
    </row>
    <row r="88" spans="1:3" x14ac:dyDescent="0.45">
      <c r="A88" s="2">
        <v>82</v>
      </c>
      <c r="B88" s="3" t="str">
        <f>"00202970"</f>
        <v>00202970</v>
      </c>
      <c r="C88" s="3" t="s">
        <v>8</v>
      </c>
    </row>
    <row r="89" spans="1:3" x14ac:dyDescent="0.45">
      <c r="A89" s="2">
        <v>83</v>
      </c>
      <c r="B89" s="3" t="str">
        <f>"00203321"</f>
        <v>00203321</v>
      </c>
      <c r="C89" s="3" t="str">
        <f>"004"</f>
        <v>004</v>
      </c>
    </row>
    <row r="90" spans="1:3" x14ac:dyDescent="0.45">
      <c r="A90" s="2">
        <v>84</v>
      </c>
      <c r="B90" s="3" t="str">
        <f>"00206610"</f>
        <v>00206610</v>
      </c>
      <c r="C90" s="3" t="s">
        <v>8</v>
      </c>
    </row>
    <row r="91" spans="1:3" x14ac:dyDescent="0.45">
      <c r="A91" s="2">
        <v>85</v>
      </c>
      <c r="B91" s="3" t="str">
        <f>"00208990"</f>
        <v>00208990</v>
      </c>
      <c r="C91" s="3" t="s">
        <v>8</v>
      </c>
    </row>
    <row r="92" spans="1:3" x14ac:dyDescent="0.45">
      <c r="A92" s="2">
        <v>86</v>
      </c>
      <c r="B92" s="3" t="str">
        <f>"00210382"</f>
        <v>00210382</v>
      </c>
      <c r="C92" s="3" t="s">
        <v>10</v>
      </c>
    </row>
    <row r="93" spans="1:3" x14ac:dyDescent="0.45">
      <c r="A93" s="2">
        <v>87</v>
      </c>
      <c r="B93" s="3" t="str">
        <f>"00217910"</f>
        <v>00217910</v>
      </c>
      <c r="C93" s="3" t="s">
        <v>8</v>
      </c>
    </row>
    <row r="94" spans="1:3" ht="28.5" x14ac:dyDescent="0.45">
      <c r="A94" s="2">
        <v>88</v>
      </c>
      <c r="B94" s="3" t="str">
        <f>"00219975"</f>
        <v>00219975</v>
      </c>
      <c r="C94" s="3" t="s">
        <v>21</v>
      </c>
    </row>
    <row r="95" spans="1:3" x14ac:dyDescent="0.45">
      <c r="A95" s="2">
        <v>89</v>
      </c>
      <c r="B95" s="3" t="str">
        <f>"00220416"</f>
        <v>00220416</v>
      </c>
      <c r="C95" s="3" t="s">
        <v>10</v>
      </c>
    </row>
    <row r="96" spans="1:3" x14ac:dyDescent="0.45">
      <c r="A96" s="2">
        <v>90</v>
      </c>
      <c r="B96" s="3" t="str">
        <f>"00220692"</f>
        <v>00220692</v>
      </c>
      <c r="C96" s="3" t="s">
        <v>6</v>
      </c>
    </row>
    <row r="97" spans="1:3" x14ac:dyDescent="0.45">
      <c r="A97" s="2">
        <v>91</v>
      </c>
      <c r="B97" s="3" t="str">
        <f>"00223193"</f>
        <v>00223193</v>
      </c>
      <c r="C97" s="3" t="s">
        <v>8</v>
      </c>
    </row>
    <row r="98" spans="1:3" x14ac:dyDescent="0.45">
      <c r="A98" s="2">
        <v>92</v>
      </c>
      <c r="B98" s="3" t="str">
        <f>"00226421"</f>
        <v>00226421</v>
      </c>
      <c r="C98" s="3" t="s">
        <v>6</v>
      </c>
    </row>
    <row r="99" spans="1:3" x14ac:dyDescent="0.45">
      <c r="A99" s="2">
        <v>93</v>
      </c>
      <c r="B99" s="3" t="str">
        <f>"00227793"</f>
        <v>00227793</v>
      </c>
      <c r="C99" s="3" t="s">
        <v>6</v>
      </c>
    </row>
    <row r="100" spans="1:3" x14ac:dyDescent="0.45">
      <c r="A100" s="2">
        <v>94</v>
      </c>
      <c r="B100" s="3" t="str">
        <f>"00230198"</f>
        <v>00230198</v>
      </c>
      <c r="C100" s="3" t="str">
        <f>"002"</f>
        <v>002</v>
      </c>
    </row>
    <row r="101" spans="1:3" x14ac:dyDescent="0.45">
      <c r="A101" s="2">
        <v>95</v>
      </c>
      <c r="B101" s="3" t="str">
        <f>"00232570"</f>
        <v>00232570</v>
      </c>
      <c r="C101" s="3" t="s">
        <v>8</v>
      </c>
    </row>
    <row r="102" spans="1:3" x14ac:dyDescent="0.45">
      <c r="A102" s="2">
        <v>96</v>
      </c>
      <c r="B102" s="3" t="str">
        <f>"00233477"</f>
        <v>00233477</v>
      </c>
      <c r="C102" s="3" t="str">
        <f>"002"</f>
        <v>002</v>
      </c>
    </row>
    <row r="103" spans="1:3" x14ac:dyDescent="0.45">
      <c r="A103" s="2">
        <v>97</v>
      </c>
      <c r="B103" s="3" t="str">
        <f>"00235858"</f>
        <v>00235858</v>
      </c>
      <c r="C103" s="3" t="s">
        <v>10</v>
      </c>
    </row>
    <row r="104" spans="1:3" x14ac:dyDescent="0.45">
      <c r="A104" s="2">
        <v>98</v>
      </c>
      <c r="B104" s="3" t="str">
        <f>"00238679"</f>
        <v>00238679</v>
      </c>
      <c r="C104" s="3" t="s">
        <v>6</v>
      </c>
    </row>
    <row r="105" spans="1:3" x14ac:dyDescent="0.45">
      <c r="A105" s="2">
        <v>99</v>
      </c>
      <c r="B105" s="3" t="str">
        <f>"00238785"</f>
        <v>00238785</v>
      </c>
      <c r="C105" s="3" t="s">
        <v>8</v>
      </c>
    </row>
    <row r="106" spans="1:3" x14ac:dyDescent="0.45">
      <c r="A106" s="2">
        <v>100</v>
      </c>
      <c r="B106" s="3" t="str">
        <f>"00239949"</f>
        <v>00239949</v>
      </c>
      <c r="C106" s="3" t="str">
        <f>"002"</f>
        <v>002</v>
      </c>
    </row>
    <row r="107" spans="1:3" x14ac:dyDescent="0.45">
      <c r="A107" s="2">
        <v>101</v>
      </c>
      <c r="B107" s="3" t="str">
        <f>"00241065"</f>
        <v>00241065</v>
      </c>
      <c r="C107" s="3" t="s">
        <v>6</v>
      </c>
    </row>
    <row r="108" spans="1:3" x14ac:dyDescent="0.45">
      <c r="A108" s="2">
        <v>102</v>
      </c>
      <c r="B108" s="3" t="str">
        <f>"00241081"</f>
        <v>00241081</v>
      </c>
      <c r="C108" s="3" t="s">
        <v>6</v>
      </c>
    </row>
    <row r="109" spans="1:3" x14ac:dyDescent="0.45">
      <c r="A109" s="2">
        <v>103</v>
      </c>
      <c r="B109" s="3" t="str">
        <f>"00243769"</f>
        <v>00243769</v>
      </c>
      <c r="C109" s="3" t="str">
        <f>"002"</f>
        <v>002</v>
      </c>
    </row>
    <row r="110" spans="1:3" x14ac:dyDescent="0.45">
      <c r="A110" s="2">
        <v>104</v>
      </c>
      <c r="B110" s="3" t="str">
        <f>"00245804"</f>
        <v>00245804</v>
      </c>
      <c r="C110" s="3" t="str">
        <f>"002"</f>
        <v>002</v>
      </c>
    </row>
    <row r="111" spans="1:3" x14ac:dyDescent="0.45">
      <c r="A111" s="2">
        <v>105</v>
      </c>
      <c r="B111" s="3" t="str">
        <f>"00258273"</f>
        <v>00258273</v>
      </c>
      <c r="C111" s="3" t="str">
        <f>"002"</f>
        <v>002</v>
      </c>
    </row>
    <row r="112" spans="1:3" x14ac:dyDescent="0.45">
      <c r="A112" s="2">
        <v>106</v>
      </c>
      <c r="B112" s="3" t="str">
        <f>"00270418"</f>
        <v>00270418</v>
      </c>
      <c r="C112" s="3" t="s">
        <v>8</v>
      </c>
    </row>
    <row r="113" spans="1:3" x14ac:dyDescent="0.45">
      <c r="A113" s="2">
        <v>107</v>
      </c>
      <c r="B113" s="3" t="str">
        <f>"00270570"</f>
        <v>00270570</v>
      </c>
      <c r="C113" s="3" t="s">
        <v>8</v>
      </c>
    </row>
    <row r="114" spans="1:3" x14ac:dyDescent="0.45">
      <c r="A114" s="2">
        <v>108</v>
      </c>
      <c r="B114" s="3" t="str">
        <f>"00273170"</f>
        <v>00273170</v>
      </c>
      <c r="C114" s="3" t="s">
        <v>10</v>
      </c>
    </row>
    <row r="115" spans="1:3" x14ac:dyDescent="0.45">
      <c r="A115" s="2">
        <v>109</v>
      </c>
      <c r="B115" s="3" t="str">
        <f>"00278756"</f>
        <v>00278756</v>
      </c>
      <c r="C115" s="3" t="str">
        <f>"002"</f>
        <v>002</v>
      </c>
    </row>
    <row r="116" spans="1:3" x14ac:dyDescent="0.45">
      <c r="A116" s="2">
        <v>110</v>
      </c>
      <c r="B116" s="3" t="str">
        <f>"00288976"</f>
        <v>00288976</v>
      </c>
      <c r="C116" s="3" t="s">
        <v>8</v>
      </c>
    </row>
    <row r="117" spans="1:3" x14ac:dyDescent="0.45">
      <c r="A117" s="2">
        <v>111</v>
      </c>
      <c r="B117" s="3" t="str">
        <f>"00293039"</f>
        <v>00293039</v>
      </c>
      <c r="C117" s="3" t="s">
        <v>8</v>
      </c>
    </row>
    <row r="118" spans="1:3" x14ac:dyDescent="0.45">
      <c r="A118" s="2">
        <v>112</v>
      </c>
      <c r="B118" s="3" t="str">
        <f>"00294910"</f>
        <v>00294910</v>
      </c>
      <c r="C118" s="3" t="s">
        <v>10</v>
      </c>
    </row>
    <row r="119" spans="1:3" x14ac:dyDescent="0.45">
      <c r="A119" s="2">
        <v>113</v>
      </c>
      <c r="B119" s="3" t="str">
        <f>"00295125"</f>
        <v>00295125</v>
      </c>
      <c r="C119" s="3" t="s">
        <v>8</v>
      </c>
    </row>
    <row r="120" spans="1:3" x14ac:dyDescent="0.45">
      <c r="A120" s="2">
        <v>114</v>
      </c>
      <c r="B120" s="3" t="str">
        <f>"00296928"</f>
        <v>00296928</v>
      </c>
      <c r="C120" s="3" t="s">
        <v>10</v>
      </c>
    </row>
    <row r="121" spans="1:3" x14ac:dyDescent="0.45">
      <c r="A121" s="2">
        <v>115</v>
      </c>
      <c r="B121" s="3" t="str">
        <f>"00298925"</f>
        <v>00298925</v>
      </c>
      <c r="C121" s="3" t="s">
        <v>8</v>
      </c>
    </row>
    <row r="122" spans="1:3" x14ac:dyDescent="0.45">
      <c r="A122" s="2">
        <v>116</v>
      </c>
      <c r="B122" s="3" t="str">
        <f>"00300146"</f>
        <v>00300146</v>
      </c>
      <c r="C122" s="3" t="s">
        <v>8</v>
      </c>
    </row>
    <row r="123" spans="1:3" x14ac:dyDescent="0.45">
      <c r="A123" s="2">
        <v>117</v>
      </c>
      <c r="B123" s="3" t="str">
        <f>"00312140"</f>
        <v>00312140</v>
      </c>
      <c r="C123" s="3" t="s">
        <v>10</v>
      </c>
    </row>
    <row r="124" spans="1:3" x14ac:dyDescent="0.45">
      <c r="A124" s="2">
        <v>118</v>
      </c>
      <c r="B124" s="3" t="str">
        <f>"00323397"</f>
        <v>00323397</v>
      </c>
      <c r="C124" s="3" t="str">
        <f>"002"</f>
        <v>002</v>
      </c>
    </row>
    <row r="125" spans="1:3" x14ac:dyDescent="0.45">
      <c r="A125" s="2">
        <v>119</v>
      </c>
      <c r="B125" s="3" t="str">
        <f>"00323847"</f>
        <v>00323847</v>
      </c>
      <c r="C125" s="3" t="str">
        <f>"001"</f>
        <v>001</v>
      </c>
    </row>
    <row r="126" spans="1:3" x14ac:dyDescent="0.45">
      <c r="A126" s="2">
        <v>120</v>
      </c>
      <c r="B126" s="3" t="str">
        <f>"00332541"</f>
        <v>00332541</v>
      </c>
      <c r="C126" s="3" t="str">
        <f>"002"</f>
        <v>002</v>
      </c>
    </row>
    <row r="127" spans="1:3" x14ac:dyDescent="0.45">
      <c r="A127" s="2">
        <v>121</v>
      </c>
      <c r="B127" s="3" t="str">
        <f>"00340589"</f>
        <v>00340589</v>
      </c>
      <c r="C127" s="3" t="s">
        <v>8</v>
      </c>
    </row>
    <row r="128" spans="1:3" x14ac:dyDescent="0.45">
      <c r="A128" s="2">
        <v>122</v>
      </c>
      <c r="B128" s="3" t="str">
        <f>"00345935"</f>
        <v>00345935</v>
      </c>
      <c r="C128" s="3" t="s">
        <v>10</v>
      </c>
    </row>
    <row r="129" spans="1:3" x14ac:dyDescent="0.45">
      <c r="A129" s="2">
        <v>123</v>
      </c>
      <c r="B129" s="3" t="str">
        <f>"00352419"</f>
        <v>00352419</v>
      </c>
      <c r="C129" s="3" t="s">
        <v>6</v>
      </c>
    </row>
    <row r="130" spans="1:3" x14ac:dyDescent="0.45">
      <c r="A130" s="2">
        <v>124</v>
      </c>
      <c r="B130" s="3" t="str">
        <f>"00352931"</f>
        <v>00352931</v>
      </c>
      <c r="C130" s="3" t="s">
        <v>8</v>
      </c>
    </row>
    <row r="131" spans="1:3" x14ac:dyDescent="0.45">
      <c r="A131" s="2">
        <v>125</v>
      </c>
      <c r="B131" s="3" t="str">
        <f>"00354174"</f>
        <v>00354174</v>
      </c>
      <c r="C131" s="3" t="str">
        <f>"002"</f>
        <v>002</v>
      </c>
    </row>
    <row r="132" spans="1:3" x14ac:dyDescent="0.45">
      <c r="A132" s="2">
        <v>126</v>
      </c>
      <c r="B132" s="3" t="str">
        <f>"00358785"</f>
        <v>00358785</v>
      </c>
      <c r="C132" s="3" t="s">
        <v>11</v>
      </c>
    </row>
    <row r="133" spans="1:3" x14ac:dyDescent="0.45">
      <c r="A133" s="2">
        <v>127</v>
      </c>
      <c r="B133" s="3" t="str">
        <f>"00360631"</f>
        <v>00360631</v>
      </c>
      <c r="C133" s="3" t="s">
        <v>6</v>
      </c>
    </row>
    <row r="134" spans="1:3" x14ac:dyDescent="0.45">
      <c r="A134" s="2">
        <v>128</v>
      </c>
      <c r="B134" s="3" t="str">
        <f>"00367413"</f>
        <v>00367413</v>
      </c>
      <c r="C134" s="3" t="str">
        <f>"004"</f>
        <v>004</v>
      </c>
    </row>
    <row r="135" spans="1:3" x14ac:dyDescent="0.45">
      <c r="A135" s="2">
        <v>129</v>
      </c>
      <c r="B135" s="3" t="str">
        <f>"00424563"</f>
        <v>00424563</v>
      </c>
      <c r="C135" s="3" t="s">
        <v>6</v>
      </c>
    </row>
    <row r="136" spans="1:3" x14ac:dyDescent="0.45">
      <c r="A136" s="2">
        <v>130</v>
      </c>
      <c r="B136" s="3" t="str">
        <f>"00432139"</f>
        <v>00432139</v>
      </c>
      <c r="C136" s="3" t="str">
        <f>"002"</f>
        <v>002</v>
      </c>
    </row>
    <row r="137" spans="1:3" x14ac:dyDescent="0.45">
      <c r="A137" s="2">
        <v>131</v>
      </c>
      <c r="B137" s="3" t="str">
        <f>"00436350"</f>
        <v>00436350</v>
      </c>
      <c r="C137" s="3" t="str">
        <f>"002"</f>
        <v>002</v>
      </c>
    </row>
    <row r="138" spans="1:3" x14ac:dyDescent="0.45">
      <c r="A138" s="2">
        <v>132</v>
      </c>
      <c r="B138" s="3" t="str">
        <f>"00441240"</f>
        <v>00441240</v>
      </c>
      <c r="C138" s="3" t="s">
        <v>6</v>
      </c>
    </row>
    <row r="139" spans="1:3" x14ac:dyDescent="0.45">
      <c r="A139" s="2">
        <v>133</v>
      </c>
      <c r="B139" s="3" t="str">
        <f>"00448260"</f>
        <v>00448260</v>
      </c>
      <c r="C139" s="3" t="s">
        <v>8</v>
      </c>
    </row>
    <row r="140" spans="1:3" ht="42.75" x14ac:dyDescent="0.45">
      <c r="A140" s="2">
        <v>134</v>
      </c>
      <c r="B140" s="3" t="str">
        <f>"00448579"</f>
        <v>00448579</v>
      </c>
      <c r="C140" s="3" t="s">
        <v>16</v>
      </c>
    </row>
    <row r="141" spans="1:3" ht="42.75" x14ac:dyDescent="0.45">
      <c r="A141" s="2">
        <v>135</v>
      </c>
      <c r="B141" s="3" t="str">
        <f>"00448589"</f>
        <v>00448589</v>
      </c>
      <c r="C141" s="3" t="s">
        <v>16</v>
      </c>
    </row>
    <row r="142" spans="1:3" x14ac:dyDescent="0.45">
      <c r="A142" s="2">
        <v>136</v>
      </c>
      <c r="B142" s="3" t="str">
        <f>"00448619"</f>
        <v>00448619</v>
      </c>
      <c r="C142" s="3" t="s">
        <v>8</v>
      </c>
    </row>
    <row r="143" spans="1:3" x14ac:dyDescent="0.45">
      <c r="A143" s="2">
        <v>137</v>
      </c>
      <c r="B143" s="3" t="str">
        <f>"00449305"</f>
        <v>00449305</v>
      </c>
      <c r="C143" s="3" t="str">
        <f>"002"</f>
        <v>002</v>
      </c>
    </row>
    <row r="144" spans="1:3" x14ac:dyDescent="0.45">
      <c r="A144" s="2">
        <v>138</v>
      </c>
      <c r="B144" s="3" t="str">
        <f>"00449730"</f>
        <v>00449730</v>
      </c>
      <c r="C144" s="3" t="s">
        <v>8</v>
      </c>
    </row>
    <row r="145" spans="1:3" x14ac:dyDescent="0.45">
      <c r="A145" s="2">
        <v>139</v>
      </c>
      <c r="B145" s="3" t="str">
        <f>"00450564"</f>
        <v>00450564</v>
      </c>
      <c r="C145" s="3" t="str">
        <f>"002"</f>
        <v>002</v>
      </c>
    </row>
    <row r="146" spans="1:3" x14ac:dyDescent="0.45">
      <c r="A146" s="2">
        <v>140</v>
      </c>
      <c r="B146" s="3" t="str">
        <f>"00453121"</f>
        <v>00453121</v>
      </c>
      <c r="C146" s="3" t="s">
        <v>8</v>
      </c>
    </row>
    <row r="147" spans="1:3" x14ac:dyDescent="0.45">
      <c r="A147" s="2">
        <v>141</v>
      </c>
      <c r="B147" s="3" t="str">
        <f>"00453412"</f>
        <v>00453412</v>
      </c>
      <c r="C147" s="3" t="str">
        <f>"002"</f>
        <v>002</v>
      </c>
    </row>
    <row r="148" spans="1:3" x14ac:dyDescent="0.45">
      <c r="A148" s="2">
        <v>142</v>
      </c>
      <c r="B148" s="3" t="str">
        <f>"00456261"</f>
        <v>00456261</v>
      </c>
      <c r="C148" s="3" t="str">
        <f>"002"</f>
        <v>002</v>
      </c>
    </row>
    <row r="149" spans="1:3" x14ac:dyDescent="0.45">
      <c r="A149" s="2">
        <v>143</v>
      </c>
      <c r="B149" s="3" t="str">
        <f>"00456832"</f>
        <v>00456832</v>
      </c>
      <c r="C149" s="3" t="str">
        <f>"002"</f>
        <v>002</v>
      </c>
    </row>
    <row r="150" spans="1:3" x14ac:dyDescent="0.45">
      <c r="A150" s="2">
        <v>144</v>
      </c>
      <c r="B150" s="3" t="str">
        <f>"00459633"</f>
        <v>00459633</v>
      </c>
      <c r="C150" s="3" t="s">
        <v>8</v>
      </c>
    </row>
    <row r="151" spans="1:3" x14ac:dyDescent="0.45">
      <c r="A151" s="2">
        <v>145</v>
      </c>
      <c r="B151" s="3" t="str">
        <f>"00460197"</f>
        <v>00460197</v>
      </c>
      <c r="C151" s="3" t="s">
        <v>8</v>
      </c>
    </row>
    <row r="152" spans="1:3" x14ac:dyDescent="0.45">
      <c r="A152" s="2">
        <v>146</v>
      </c>
      <c r="B152" s="3" t="str">
        <f>"00463442"</f>
        <v>00463442</v>
      </c>
      <c r="C152" s="3" t="s">
        <v>8</v>
      </c>
    </row>
    <row r="153" spans="1:3" x14ac:dyDescent="0.45">
      <c r="A153" s="2">
        <v>147</v>
      </c>
      <c r="B153" s="3" t="str">
        <f>"00465648"</f>
        <v>00465648</v>
      </c>
      <c r="C153" s="3" t="str">
        <f>"002"</f>
        <v>002</v>
      </c>
    </row>
    <row r="154" spans="1:3" x14ac:dyDescent="0.45">
      <c r="A154" s="2">
        <v>148</v>
      </c>
      <c r="B154" s="3" t="str">
        <f>"00468724"</f>
        <v>00468724</v>
      </c>
      <c r="C154" s="3" t="str">
        <f>"002"</f>
        <v>002</v>
      </c>
    </row>
    <row r="155" spans="1:3" x14ac:dyDescent="0.45">
      <c r="A155" s="2">
        <v>149</v>
      </c>
      <c r="B155" s="3" t="str">
        <f>"00469721"</f>
        <v>00469721</v>
      </c>
      <c r="C155" s="3" t="s">
        <v>8</v>
      </c>
    </row>
    <row r="156" spans="1:3" x14ac:dyDescent="0.45">
      <c r="A156" s="2">
        <v>150</v>
      </c>
      <c r="B156" s="3" t="str">
        <f>"00469930"</f>
        <v>00469930</v>
      </c>
      <c r="C156" s="3" t="s">
        <v>11</v>
      </c>
    </row>
    <row r="157" spans="1:3" x14ac:dyDescent="0.45">
      <c r="A157" s="2">
        <v>151</v>
      </c>
      <c r="B157" s="3" t="str">
        <f>"00472530"</f>
        <v>00472530</v>
      </c>
      <c r="C157" s="3" t="str">
        <f>"004"</f>
        <v>004</v>
      </c>
    </row>
    <row r="158" spans="1:3" x14ac:dyDescent="0.45">
      <c r="A158" s="2">
        <v>152</v>
      </c>
      <c r="B158" s="3" t="str">
        <f>"00472831"</f>
        <v>00472831</v>
      </c>
      <c r="C158" s="3" t="s">
        <v>10</v>
      </c>
    </row>
    <row r="159" spans="1:3" x14ac:dyDescent="0.45">
      <c r="A159" s="2">
        <v>153</v>
      </c>
      <c r="B159" s="3" t="str">
        <f>"00474875"</f>
        <v>00474875</v>
      </c>
      <c r="C159" s="3" t="s">
        <v>8</v>
      </c>
    </row>
    <row r="160" spans="1:3" x14ac:dyDescent="0.45">
      <c r="A160" s="2">
        <v>154</v>
      </c>
      <c r="B160" s="3" t="str">
        <f>"00477084"</f>
        <v>00477084</v>
      </c>
      <c r="C160" s="3" t="s">
        <v>8</v>
      </c>
    </row>
    <row r="161" spans="1:3" x14ac:dyDescent="0.45">
      <c r="A161" s="2">
        <v>155</v>
      </c>
      <c r="B161" s="3" t="str">
        <f>"00477626"</f>
        <v>00477626</v>
      </c>
      <c r="C161" s="3" t="str">
        <f>"002"</f>
        <v>002</v>
      </c>
    </row>
    <row r="162" spans="1:3" x14ac:dyDescent="0.45">
      <c r="A162" s="2">
        <v>156</v>
      </c>
      <c r="B162" s="3" t="str">
        <f>"00479813"</f>
        <v>00479813</v>
      </c>
      <c r="C162" s="3" t="str">
        <f>"002"</f>
        <v>002</v>
      </c>
    </row>
    <row r="163" spans="1:3" x14ac:dyDescent="0.45">
      <c r="A163" s="2">
        <v>157</v>
      </c>
      <c r="B163" s="3" t="str">
        <f>"00480978"</f>
        <v>00480978</v>
      </c>
      <c r="C163" s="3" t="s">
        <v>11</v>
      </c>
    </row>
    <row r="164" spans="1:3" x14ac:dyDescent="0.45">
      <c r="A164" s="2">
        <v>158</v>
      </c>
      <c r="B164" s="3" t="str">
        <f>"00481805"</f>
        <v>00481805</v>
      </c>
      <c r="C164" s="3" t="s">
        <v>8</v>
      </c>
    </row>
    <row r="165" spans="1:3" x14ac:dyDescent="0.45">
      <c r="A165" s="2">
        <v>159</v>
      </c>
      <c r="B165" s="3" t="str">
        <f>"00482309"</f>
        <v>00482309</v>
      </c>
      <c r="C165" s="3" t="s">
        <v>10</v>
      </c>
    </row>
    <row r="166" spans="1:3" x14ac:dyDescent="0.45">
      <c r="A166" s="2">
        <v>160</v>
      </c>
      <c r="B166" s="3" t="str">
        <f>"00482677"</f>
        <v>00482677</v>
      </c>
      <c r="C166" s="3" t="s">
        <v>11</v>
      </c>
    </row>
    <row r="167" spans="1:3" x14ac:dyDescent="0.45">
      <c r="A167" s="2">
        <v>161</v>
      </c>
      <c r="B167" s="3" t="str">
        <f>"00483602"</f>
        <v>00483602</v>
      </c>
      <c r="C167" s="3" t="str">
        <f>"002"</f>
        <v>002</v>
      </c>
    </row>
    <row r="168" spans="1:3" x14ac:dyDescent="0.45">
      <c r="A168" s="2">
        <v>162</v>
      </c>
      <c r="B168" s="3" t="str">
        <f>"00484471"</f>
        <v>00484471</v>
      </c>
      <c r="C168" s="3" t="str">
        <f>"002"</f>
        <v>002</v>
      </c>
    </row>
    <row r="169" spans="1:3" x14ac:dyDescent="0.45">
      <c r="A169" s="2">
        <v>163</v>
      </c>
      <c r="B169" s="3" t="str">
        <f>"00484765"</f>
        <v>00484765</v>
      </c>
      <c r="C169" s="3" t="s">
        <v>14</v>
      </c>
    </row>
    <row r="170" spans="1:3" x14ac:dyDescent="0.45">
      <c r="A170" s="2">
        <v>164</v>
      </c>
      <c r="B170" s="3" t="str">
        <f>"00486511"</f>
        <v>00486511</v>
      </c>
      <c r="C170" s="3" t="s">
        <v>6</v>
      </c>
    </row>
    <row r="171" spans="1:3" x14ac:dyDescent="0.45">
      <c r="A171" s="2">
        <v>165</v>
      </c>
      <c r="B171" s="3" t="str">
        <f>"00488528"</f>
        <v>00488528</v>
      </c>
      <c r="C171" s="3" t="s">
        <v>6</v>
      </c>
    </row>
    <row r="172" spans="1:3" x14ac:dyDescent="0.45">
      <c r="A172" s="2">
        <v>166</v>
      </c>
      <c r="B172" s="3" t="str">
        <f>"00489184"</f>
        <v>00489184</v>
      </c>
      <c r="C172" s="3" t="s">
        <v>8</v>
      </c>
    </row>
    <row r="173" spans="1:3" x14ac:dyDescent="0.45">
      <c r="A173" s="2">
        <v>167</v>
      </c>
      <c r="B173" s="3" t="str">
        <f>"00490566"</f>
        <v>00490566</v>
      </c>
      <c r="C173" s="3" t="str">
        <f>"002"</f>
        <v>002</v>
      </c>
    </row>
    <row r="174" spans="1:3" x14ac:dyDescent="0.45">
      <c r="A174" s="2">
        <v>168</v>
      </c>
      <c r="B174" s="3" t="str">
        <f>"00491072"</f>
        <v>00491072</v>
      </c>
      <c r="C174" s="3" t="str">
        <f>"002"</f>
        <v>002</v>
      </c>
    </row>
    <row r="175" spans="1:3" x14ac:dyDescent="0.45">
      <c r="A175" s="2">
        <v>169</v>
      </c>
      <c r="B175" s="3" t="str">
        <f>"00491733"</f>
        <v>00491733</v>
      </c>
      <c r="C175" s="3" t="str">
        <f>"004"</f>
        <v>004</v>
      </c>
    </row>
    <row r="176" spans="1:3" ht="28.5" x14ac:dyDescent="0.45">
      <c r="A176" s="2">
        <v>170</v>
      </c>
      <c r="B176" s="3" t="str">
        <f>"00493670"</f>
        <v>00493670</v>
      </c>
      <c r="C176" s="3" t="s">
        <v>7</v>
      </c>
    </row>
    <row r="177" spans="1:3" x14ac:dyDescent="0.45">
      <c r="A177" s="2">
        <v>171</v>
      </c>
      <c r="B177" s="3" t="str">
        <f>"00495388"</f>
        <v>00495388</v>
      </c>
      <c r="C177" s="3" t="s">
        <v>8</v>
      </c>
    </row>
    <row r="178" spans="1:3" x14ac:dyDescent="0.45">
      <c r="A178" s="2">
        <v>172</v>
      </c>
      <c r="B178" s="3" t="str">
        <f>"00495934"</f>
        <v>00495934</v>
      </c>
      <c r="C178" s="3" t="s">
        <v>8</v>
      </c>
    </row>
    <row r="179" spans="1:3" x14ac:dyDescent="0.45">
      <c r="A179" s="2">
        <v>173</v>
      </c>
      <c r="B179" s="3" t="str">
        <f>"00499216"</f>
        <v>00499216</v>
      </c>
      <c r="C179" s="3" t="str">
        <f>"002"</f>
        <v>002</v>
      </c>
    </row>
    <row r="180" spans="1:3" x14ac:dyDescent="0.45">
      <c r="A180" s="2">
        <v>174</v>
      </c>
      <c r="B180" s="3" t="str">
        <f>"00502742"</f>
        <v>00502742</v>
      </c>
      <c r="C180" s="3" t="str">
        <f>"002"</f>
        <v>002</v>
      </c>
    </row>
    <row r="181" spans="1:3" x14ac:dyDescent="0.45">
      <c r="A181" s="2">
        <v>175</v>
      </c>
      <c r="B181" s="3" t="str">
        <f>"00503452"</f>
        <v>00503452</v>
      </c>
      <c r="C181" s="3" t="s">
        <v>8</v>
      </c>
    </row>
    <row r="182" spans="1:3" x14ac:dyDescent="0.45">
      <c r="A182" s="2">
        <v>176</v>
      </c>
      <c r="B182" s="3" t="str">
        <f>"00505851"</f>
        <v>00505851</v>
      </c>
      <c r="C182" s="3" t="str">
        <f>"002"</f>
        <v>002</v>
      </c>
    </row>
    <row r="183" spans="1:3" x14ac:dyDescent="0.45">
      <c r="A183" s="2">
        <v>177</v>
      </c>
      <c r="B183" s="3" t="str">
        <f>"00506405"</f>
        <v>00506405</v>
      </c>
      <c r="C183" s="3" t="str">
        <f>"002"</f>
        <v>002</v>
      </c>
    </row>
    <row r="184" spans="1:3" x14ac:dyDescent="0.45">
      <c r="A184" s="2">
        <v>178</v>
      </c>
      <c r="B184" s="3" t="str">
        <f>"00507019"</f>
        <v>00507019</v>
      </c>
      <c r="C184" s="3" t="s">
        <v>8</v>
      </c>
    </row>
    <row r="185" spans="1:3" x14ac:dyDescent="0.45">
      <c r="A185" s="2">
        <v>179</v>
      </c>
      <c r="B185" s="3" t="str">
        <f>"00513199"</f>
        <v>00513199</v>
      </c>
      <c r="C185" s="3" t="s">
        <v>8</v>
      </c>
    </row>
    <row r="186" spans="1:3" x14ac:dyDescent="0.45">
      <c r="A186" s="2">
        <v>180</v>
      </c>
      <c r="B186" s="3" t="str">
        <f>"00515139"</f>
        <v>00515139</v>
      </c>
      <c r="C186" s="3" t="s">
        <v>8</v>
      </c>
    </row>
    <row r="187" spans="1:3" x14ac:dyDescent="0.45">
      <c r="A187" s="2">
        <v>181</v>
      </c>
      <c r="B187" s="3" t="str">
        <f>"00517224"</f>
        <v>00517224</v>
      </c>
      <c r="C187" s="3" t="s">
        <v>10</v>
      </c>
    </row>
    <row r="188" spans="1:3" x14ac:dyDescent="0.45">
      <c r="A188" s="2">
        <v>182</v>
      </c>
      <c r="B188" s="3" t="str">
        <f>"00519333"</f>
        <v>00519333</v>
      </c>
      <c r="C188" s="3" t="str">
        <f>"002"</f>
        <v>002</v>
      </c>
    </row>
    <row r="189" spans="1:3" x14ac:dyDescent="0.45">
      <c r="A189" s="2">
        <v>183</v>
      </c>
      <c r="B189" s="3" t="str">
        <f>"00520562"</f>
        <v>00520562</v>
      </c>
      <c r="C189" s="3" t="str">
        <f>"002"</f>
        <v>002</v>
      </c>
    </row>
    <row r="190" spans="1:3" x14ac:dyDescent="0.45">
      <c r="A190" s="2">
        <v>184</v>
      </c>
      <c r="B190" s="3" t="str">
        <f>"00524322"</f>
        <v>00524322</v>
      </c>
      <c r="C190" s="3" t="s">
        <v>8</v>
      </c>
    </row>
    <row r="191" spans="1:3" ht="42.75" x14ac:dyDescent="0.45">
      <c r="A191" s="2">
        <v>185</v>
      </c>
      <c r="B191" s="3" t="str">
        <f>"00524413"</f>
        <v>00524413</v>
      </c>
      <c r="C191" s="3" t="s">
        <v>16</v>
      </c>
    </row>
    <row r="192" spans="1:3" x14ac:dyDescent="0.45">
      <c r="A192" s="2">
        <v>186</v>
      </c>
      <c r="B192" s="3" t="str">
        <f>"00524501"</f>
        <v>00524501</v>
      </c>
      <c r="C192" s="3" t="s">
        <v>8</v>
      </c>
    </row>
    <row r="193" spans="1:3" x14ac:dyDescent="0.45">
      <c r="A193" s="2">
        <v>187</v>
      </c>
      <c r="B193" s="3" t="str">
        <f>"00525238"</f>
        <v>00525238</v>
      </c>
      <c r="C193" s="3" t="str">
        <f>"002"</f>
        <v>002</v>
      </c>
    </row>
    <row r="194" spans="1:3" x14ac:dyDescent="0.45">
      <c r="A194" s="2">
        <v>188</v>
      </c>
      <c r="B194" s="3" t="str">
        <f>"00526204"</f>
        <v>00526204</v>
      </c>
      <c r="C194" s="3" t="s">
        <v>8</v>
      </c>
    </row>
    <row r="195" spans="1:3" x14ac:dyDescent="0.45">
      <c r="A195" s="2">
        <v>189</v>
      </c>
      <c r="B195" s="3" t="str">
        <f>"00527180"</f>
        <v>00527180</v>
      </c>
      <c r="C195" s="3" t="s">
        <v>8</v>
      </c>
    </row>
    <row r="196" spans="1:3" x14ac:dyDescent="0.45">
      <c r="A196" s="2">
        <v>190</v>
      </c>
      <c r="B196" s="3" t="str">
        <f>"00530763"</f>
        <v>00530763</v>
      </c>
      <c r="C196" s="3" t="s">
        <v>8</v>
      </c>
    </row>
    <row r="197" spans="1:3" x14ac:dyDescent="0.45">
      <c r="A197" s="2">
        <v>191</v>
      </c>
      <c r="B197" s="3" t="str">
        <f>"00533289"</f>
        <v>00533289</v>
      </c>
      <c r="C197" s="3" t="str">
        <f>"002"</f>
        <v>002</v>
      </c>
    </row>
    <row r="198" spans="1:3" x14ac:dyDescent="0.45">
      <c r="A198" s="2">
        <v>192</v>
      </c>
      <c r="B198" s="3" t="str">
        <f>"00538193"</f>
        <v>00538193</v>
      </c>
      <c r="C198" s="3" t="s">
        <v>10</v>
      </c>
    </row>
    <row r="199" spans="1:3" x14ac:dyDescent="0.45">
      <c r="A199" s="2">
        <v>193</v>
      </c>
      <c r="B199" s="3" t="str">
        <f>"00541801"</f>
        <v>00541801</v>
      </c>
      <c r="C199" s="3" t="str">
        <f>"002"</f>
        <v>002</v>
      </c>
    </row>
    <row r="200" spans="1:3" x14ac:dyDescent="0.45">
      <c r="A200" s="2">
        <v>194</v>
      </c>
      <c r="B200" s="3" t="str">
        <f>"00542150"</f>
        <v>00542150</v>
      </c>
      <c r="C200" s="3" t="str">
        <f>"002"</f>
        <v>002</v>
      </c>
    </row>
    <row r="201" spans="1:3" x14ac:dyDescent="0.45">
      <c r="A201" s="2">
        <v>195</v>
      </c>
      <c r="B201" s="3" t="str">
        <f>"00543229"</f>
        <v>00543229</v>
      </c>
      <c r="C201" s="3" t="s">
        <v>8</v>
      </c>
    </row>
    <row r="202" spans="1:3" x14ac:dyDescent="0.45">
      <c r="A202" s="2">
        <v>196</v>
      </c>
      <c r="B202" s="3" t="str">
        <f>"00543548"</f>
        <v>00543548</v>
      </c>
      <c r="C202" s="3" t="s">
        <v>11</v>
      </c>
    </row>
    <row r="203" spans="1:3" x14ac:dyDescent="0.45">
      <c r="A203" s="2">
        <v>197</v>
      </c>
      <c r="B203" s="3" t="str">
        <f>"00544669"</f>
        <v>00544669</v>
      </c>
      <c r="C203" s="3" t="s">
        <v>8</v>
      </c>
    </row>
    <row r="204" spans="1:3" x14ac:dyDescent="0.45">
      <c r="A204" s="2">
        <v>198</v>
      </c>
      <c r="B204" s="3" t="str">
        <f>"00545097"</f>
        <v>00545097</v>
      </c>
      <c r="C204" s="3" t="s">
        <v>8</v>
      </c>
    </row>
    <row r="205" spans="1:3" x14ac:dyDescent="0.45">
      <c r="A205" s="2">
        <v>199</v>
      </c>
      <c r="B205" s="3" t="str">
        <f>"00545768"</f>
        <v>00545768</v>
      </c>
      <c r="C205" s="3" t="s">
        <v>11</v>
      </c>
    </row>
    <row r="206" spans="1:3" ht="28.5" x14ac:dyDescent="0.45">
      <c r="A206" s="2">
        <v>200</v>
      </c>
      <c r="B206" s="3" t="str">
        <f>"00546861"</f>
        <v>00546861</v>
      </c>
      <c r="C206" s="3" t="s">
        <v>7</v>
      </c>
    </row>
    <row r="207" spans="1:3" x14ac:dyDescent="0.45">
      <c r="A207" s="2">
        <v>201</v>
      </c>
      <c r="B207" s="3" t="str">
        <f>"00548074"</f>
        <v>00548074</v>
      </c>
      <c r="C207" s="3" t="s">
        <v>8</v>
      </c>
    </row>
    <row r="208" spans="1:3" x14ac:dyDescent="0.45">
      <c r="A208" s="2">
        <v>202</v>
      </c>
      <c r="B208" s="3" t="str">
        <f>"00548196"</f>
        <v>00548196</v>
      </c>
      <c r="C208" s="3" t="s">
        <v>8</v>
      </c>
    </row>
    <row r="209" spans="1:3" x14ac:dyDescent="0.45">
      <c r="A209" s="2">
        <v>203</v>
      </c>
      <c r="B209" s="3" t="str">
        <f>"00549198"</f>
        <v>00549198</v>
      </c>
      <c r="C209" s="3" t="s">
        <v>11</v>
      </c>
    </row>
    <row r="210" spans="1:3" x14ac:dyDescent="0.45">
      <c r="A210" s="2">
        <v>204</v>
      </c>
      <c r="B210" s="3" t="str">
        <f>"00549451"</f>
        <v>00549451</v>
      </c>
      <c r="C210" s="3" t="s">
        <v>8</v>
      </c>
    </row>
    <row r="211" spans="1:3" x14ac:dyDescent="0.45">
      <c r="A211" s="2">
        <v>205</v>
      </c>
      <c r="B211" s="3" t="str">
        <f>"00549571"</f>
        <v>00549571</v>
      </c>
      <c r="C211" s="3" t="s">
        <v>8</v>
      </c>
    </row>
    <row r="212" spans="1:3" x14ac:dyDescent="0.45">
      <c r="A212" s="2">
        <v>206</v>
      </c>
      <c r="B212" s="3" t="str">
        <f>"00550301"</f>
        <v>00550301</v>
      </c>
      <c r="C212" s="3" t="s">
        <v>8</v>
      </c>
    </row>
    <row r="213" spans="1:3" x14ac:dyDescent="0.45">
      <c r="A213" s="2">
        <v>207</v>
      </c>
      <c r="B213" s="3" t="str">
        <f>"00552315"</f>
        <v>00552315</v>
      </c>
      <c r="C213" s="3" t="s">
        <v>11</v>
      </c>
    </row>
    <row r="214" spans="1:3" x14ac:dyDescent="0.45">
      <c r="A214" s="2">
        <v>208</v>
      </c>
      <c r="B214" s="3" t="str">
        <f>"00552331"</f>
        <v>00552331</v>
      </c>
      <c r="C214" s="3" t="s">
        <v>10</v>
      </c>
    </row>
    <row r="215" spans="1:3" x14ac:dyDescent="0.45">
      <c r="A215" s="2">
        <v>209</v>
      </c>
      <c r="B215" s="3" t="str">
        <f>"00552848"</f>
        <v>00552848</v>
      </c>
      <c r="C215" s="3" t="s">
        <v>8</v>
      </c>
    </row>
    <row r="216" spans="1:3" ht="42.75" x14ac:dyDescent="0.45">
      <c r="A216" s="2">
        <v>210</v>
      </c>
      <c r="B216" s="3" t="str">
        <f>"00552899"</f>
        <v>00552899</v>
      </c>
      <c r="C216" s="3" t="s">
        <v>9</v>
      </c>
    </row>
    <row r="217" spans="1:3" x14ac:dyDescent="0.45">
      <c r="A217" s="2">
        <v>211</v>
      </c>
      <c r="B217" s="3" t="str">
        <f>"00553048"</f>
        <v>00553048</v>
      </c>
      <c r="C217" s="3" t="s">
        <v>8</v>
      </c>
    </row>
    <row r="218" spans="1:3" x14ac:dyDescent="0.45">
      <c r="A218" s="2">
        <v>212</v>
      </c>
      <c r="B218" s="3" t="str">
        <f>"00554788"</f>
        <v>00554788</v>
      </c>
      <c r="C218" s="3" t="s">
        <v>8</v>
      </c>
    </row>
    <row r="219" spans="1:3" x14ac:dyDescent="0.45">
      <c r="A219" s="2">
        <v>213</v>
      </c>
      <c r="B219" s="3" t="str">
        <f>"00554830"</f>
        <v>00554830</v>
      </c>
      <c r="C219" s="3" t="str">
        <f>"002"</f>
        <v>002</v>
      </c>
    </row>
    <row r="220" spans="1:3" x14ac:dyDescent="0.45">
      <c r="A220" s="2">
        <v>214</v>
      </c>
      <c r="B220" s="3" t="str">
        <f>"00555892"</f>
        <v>00555892</v>
      </c>
      <c r="C220" s="3" t="s">
        <v>8</v>
      </c>
    </row>
    <row r="221" spans="1:3" x14ac:dyDescent="0.45">
      <c r="A221" s="2">
        <v>215</v>
      </c>
      <c r="B221" s="3" t="str">
        <f>"00558405"</f>
        <v>00558405</v>
      </c>
      <c r="C221" s="3" t="s">
        <v>6</v>
      </c>
    </row>
    <row r="222" spans="1:3" x14ac:dyDescent="0.45">
      <c r="A222" s="2">
        <v>216</v>
      </c>
      <c r="B222" s="3" t="str">
        <f>"00559542"</f>
        <v>00559542</v>
      </c>
      <c r="C222" s="3" t="str">
        <f>"002"</f>
        <v>002</v>
      </c>
    </row>
    <row r="223" spans="1:3" x14ac:dyDescent="0.45">
      <c r="A223" s="2">
        <v>217</v>
      </c>
      <c r="B223" s="3" t="str">
        <f>"00559631"</f>
        <v>00559631</v>
      </c>
      <c r="C223" s="3" t="s">
        <v>8</v>
      </c>
    </row>
    <row r="224" spans="1:3" x14ac:dyDescent="0.45">
      <c r="A224" s="2">
        <v>218</v>
      </c>
      <c r="B224" s="3" t="str">
        <f>"00560617"</f>
        <v>00560617</v>
      </c>
      <c r="C224" s="3" t="str">
        <f>"002"</f>
        <v>002</v>
      </c>
    </row>
    <row r="225" spans="1:3" x14ac:dyDescent="0.45">
      <c r="A225" s="2">
        <v>219</v>
      </c>
      <c r="B225" s="3" t="str">
        <f>"00560825"</f>
        <v>00560825</v>
      </c>
      <c r="C225" s="3" t="str">
        <f>"002"</f>
        <v>002</v>
      </c>
    </row>
    <row r="226" spans="1:3" x14ac:dyDescent="0.45">
      <c r="A226" s="2">
        <v>220</v>
      </c>
      <c r="B226" s="3" t="str">
        <f>"00562156"</f>
        <v>00562156</v>
      </c>
      <c r="C226" s="3" t="s">
        <v>8</v>
      </c>
    </row>
    <row r="227" spans="1:3" x14ac:dyDescent="0.45">
      <c r="A227" s="2">
        <v>221</v>
      </c>
      <c r="B227" s="3" t="str">
        <f>"00565076"</f>
        <v>00565076</v>
      </c>
      <c r="C227" s="3" t="s">
        <v>10</v>
      </c>
    </row>
    <row r="228" spans="1:3" x14ac:dyDescent="0.45">
      <c r="A228" s="2">
        <v>222</v>
      </c>
      <c r="B228" s="3" t="str">
        <f>"00565270"</f>
        <v>00565270</v>
      </c>
      <c r="C228" s="3" t="str">
        <f>"002"</f>
        <v>002</v>
      </c>
    </row>
    <row r="229" spans="1:3" x14ac:dyDescent="0.45">
      <c r="A229" s="2">
        <v>223</v>
      </c>
      <c r="B229" s="3" t="str">
        <f>"00568146"</f>
        <v>00568146</v>
      </c>
      <c r="C229" s="3" t="str">
        <f>"002"</f>
        <v>002</v>
      </c>
    </row>
    <row r="230" spans="1:3" x14ac:dyDescent="0.45">
      <c r="A230" s="2">
        <v>224</v>
      </c>
      <c r="B230" s="3" t="str">
        <f>"00568823"</f>
        <v>00568823</v>
      </c>
      <c r="C230" s="3" t="str">
        <f>"002"</f>
        <v>002</v>
      </c>
    </row>
    <row r="231" spans="1:3" x14ac:dyDescent="0.45">
      <c r="A231" s="2">
        <v>225</v>
      </c>
      <c r="B231" s="3" t="str">
        <f>"00569042"</f>
        <v>00569042</v>
      </c>
      <c r="C231" s="3" t="s">
        <v>8</v>
      </c>
    </row>
    <row r="232" spans="1:3" x14ac:dyDescent="0.45">
      <c r="A232" s="2">
        <v>226</v>
      </c>
      <c r="B232" s="3" t="str">
        <f>"00571124"</f>
        <v>00571124</v>
      </c>
      <c r="C232" s="3" t="s">
        <v>8</v>
      </c>
    </row>
    <row r="233" spans="1:3" x14ac:dyDescent="0.45">
      <c r="A233" s="2">
        <v>227</v>
      </c>
      <c r="B233" s="3" t="str">
        <f>"00575140"</f>
        <v>00575140</v>
      </c>
      <c r="C233" s="3" t="str">
        <f>"002"</f>
        <v>002</v>
      </c>
    </row>
    <row r="234" spans="1:3" x14ac:dyDescent="0.45">
      <c r="A234" s="2">
        <v>228</v>
      </c>
      <c r="B234" s="3" t="str">
        <f>"00577868"</f>
        <v>00577868</v>
      </c>
      <c r="C234" s="3" t="s">
        <v>8</v>
      </c>
    </row>
    <row r="235" spans="1:3" ht="28.5" x14ac:dyDescent="0.45">
      <c r="A235" s="2">
        <v>229</v>
      </c>
      <c r="B235" s="3" t="str">
        <f>"00578256"</f>
        <v>00578256</v>
      </c>
      <c r="C235" s="3" t="s">
        <v>7</v>
      </c>
    </row>
    <row r="236" spans="1:3" x14ac:dyDescent="0.45">
      <c r="A236" s="2">
        <v>230</v>
      </c>
      <c r="B236" s="3" t="str">
        <f>"00579629"</f>
        <v>00579629</v>
      </c>
      <c r="C236" s="3" t="str">
        <f>"002"</f>
        <v>002</v>
      </c>
    </row>
    <row r="237" spans="1:3" x14ac:dyDescent="0.45">
      <c r="A237" s="2">
        <v>231</v>
      </c>
      <c r="B237" s="3" t="str">
        <f>"00581842"</f>
        <v>00581842</v>
      </c>
      <c r="C237" s="3" t="str">
        <f>"002"</f>
        <v>002</v>
      </c>
    </row>
    <row r="238" spans="1:3" x14ac:dyDescent="0.45">
      <c r="A238" s="2">
        <v>232</v>
      </c>
      <c r="B238" s="3" t="str">
        <f>"00582799"</f>
        <v>00582799</v>
      </c>
      <c r="C238" s="3" t="s">
        <v>8</v>
      </c>
    </row>
    <row r="239" spans="1:3" x14ac:dyDescent="0.45">
      <c r="A239" s="2">
        <v>233</v>
      </c>
      <c r="B239" s="3" t="str">
        <f>"00583269"</f>
        <v>00583269</v>
      </c>
      <c r="C239" s="3" t="s">
        <v>8</v>
      </c>
    </row>
    <row r="240" spans="1:3" x14ac:dyDescent="0.45">
      <c r="A240" s="2">
        <v>234</v>
      </c>
      <c r="B240" s="3" t="str">
        <f>"00583620"</f>
        <v>00583620</v>
      </c>
      <c r="C240" s="3" t="s">
        <v>8</v>
      </c>
    </row>
    <row r="241" spans="1:3" x14ac:dyDescent="0.45">
      <c r="A241" s="2">
        <v>235</v>
      </c>
      <c r="B241" s="3" t="str">
        <f>"00588913"</f>
        <v>00588913</v>
      </c>
      <c r="C241" s="3" t="s">
        <v>6</v>
      </c>
    </row>
    <row r="242" spans="1:3" x14ac:dyDescent="0.45">
      <c r="A242" s="2">
        <v>236</v>
      </c>
      <c r="B242" s="3" t="str">
        <f>"00590248"</f>
        <v>00590248</v>
      </c>
      <c r="C242" s="3" t="s">
        <v>8</v>
      </c>
    </row>
    <row r="243" spans="1:3" x14ac:dyDescent="0.45">
      <c r="A243" s="2">
        <v>237</v>
      </c>
      <c r="B243" s="3" t="str">
        <f>"00590574"</f>
        <v>00590574</v>
      </c>
      <c r="C243" s="3" t="str">
        <f>"002"</f>
        <v>002</v>
      </c>
    </row>
    <row r="244" spans="1:3" x14ac:dyDescent="0.45">
      <c r="A244" s="2">
        <v>238</v>
      </c>
      <c r="B244" s="3" t="str">
        <f>"00591475"</f>
        <v>00591475</v>
      </c>
      <c r="C244" s="3" t="str">
        <f>"002"</f>
        <v>002</v>
      </c>
    </row>
    <row r="245" spans="1:3" x14ac:dyDescent="0.45">
      <c r="A245" s="2">
        <v>239</v>
      </c>
      <c r="B245" s="3" t="str">
        <f>"00594437"</f>
        <v>00594437</v>
      </c>
      <c r="C245" s="3" t="str">
        <f>"002"</f>
        <v>002</v>
      </c>
    </row>
    <row r="246" spans="1:3" x14ac:dyDescent="0.45">
      <c r="A246" s="2">
        <v>240</v>
      </c>
      <c r="B246" s="3" t="str">
        <f>"00596276"</f>
        <v>00596276</v>
      </c>
      <c r="C246" s="3" t="s">
        <v>8</v>
      </c>
    </row>
    <row r="247" spans="1:3" x14ac:dyDescent="0.45">
      <c r="A247" s="2">
        <v>241</v>
      </c>
      <c r="B247" s="3" t="str">
        <f>"00598715"</f>
        <v>00598715</v>
      </c>
      <c r="C247" s="3" t="s">
        <v>8</v>
      </c>
    </row>
    <row r="248" spans="1:3" ht="42.75" x14ac:dyDescent="0.45">
      <c r="A248" s="2">
        <v>242</v>
      </c>
      <c r="B248" s="3" t="str">
        <f>"00600895"</f>
        <v>00600895</v>
      </c>
      <c r="C248" s="3" t="s">
        <v>9</v>
      </c>
    </row>
    <row r="249" spans="1:3" x14ac:dyDescent="0.45">
      <c r="A249" s="2">
        <v>243</v>
      </c>
      <c r="B249" s="3" t="str">
        <f>"00601597"</f>
        <v>00601597</v>
      </c>
      <c r="C249" s="3" t="s">
        <v>8</v>
      </c>
    </row>
    <row r="250" spans="1:3" x14ac:dyDescent="0.45">
      <c r="A250" s="2">
        <v>244</v>
      </c>
      <c r="B250" s="3" t="str">
        <f>"00602626"</f>
        <v>00602626</v>
      </c>
      <c r="C250" s="3" t="s">
        <v>10</v>
      </c>
    </row>
    <row r="251" spans="1:3" x14ac:dyDescent="0.45">
      <c r="A251" s="2">
        <v>245</v>
      </c>
      <c r="B251" s="3" t="str">
        <f>"00605700"</f>
        <v>00605700</v>
      </c>
      <c r="C251" s="3" t="str">
        <f>"002"</f>
        <v>002</v>
      </c>
    </row>
    <row r="252" spans="1:3" x14ac:dyDescent="0.45">
      <c r="A252" s="2">
        <v>246</v>
      </c>
      <c r="B252" s="3" t="str">
        <f>"00608414"</f>
        <v>00608414</v>
      </c>
      <c r="C252" s="3" t="s">
        <v>8</v>
      </c>
    </row>
    <row r="253" spans="1:3" x14ac:dyDescent="0.45">
      <c r="A253" s="2">
        <v>247</v>
      </c>
      <c r="B253" s="3" t="str">
        <f>"00608906"</f>
        <v>00608906</v>
      </c>
      <c r="C253" s="3" t="str">
        <f>"002"</f>
        <v>002</v>
      </c>
    </row>
    <row r="254" spans="1:3" x14ac:dyDescent="0.45">
      <c r="A254" s="2">
        <v>248</v>
      </c>
      <c r="B254" s="3" t="str">
        <f>"00609668"</f>
        <v>00609668</v>
      </c>
      <c r="C254" s="3" t="str">
        <f>"002"</f>
        <v>002</v>
      </c>
    </row>
    <row r="255" spans="1:3" x14ac:dyDescent="0.45">
      <c r="A255" s="2">
        <v>249</v>
      </c>
      <c r="B255" s="3" t="str">
        <f>"00613173"</f>
        <v>00613173</v>
      </c>
      <c r="C255" s="3" t="s">
        <v>11</v>
      </c>
    </row>
    <row r="256" spans="1:3" x14ac:dyDescent="0.45">
      <c r="A256" s="2">
        <v>250</v>
      </c>
      <c r="B256" s="3" t="str">
        <f>"00613241"</f>
        <v>00613241</v>
      </c>
      <c r="C256" s="3" t="str">
        <f>"002"</f>
        <v>002</v>
      </c>
    </row>
    <row r="257" spans="1:3" x14ac:dyDescent="0.45">
      <c r="A257" s="2">
        <v>251</v>
      </c>
      <c r="B257" s="3" t="str">
        <f>"00615423"</f>
        <v>00615423</v>
      </c>
      <c r="C257" s="3" t="s">
        <v>11</v>
      </c>
    </row>
    <row r="258" spans="1:3" x14ac:dyDescent="0.45">
      <c r="A258" s="2">
        <v>252</v>
      </c>
      <c r="B258" s="3" t="str">
        <f>"00616374"</f>
        <v>00616374</v>
      </c>
      <c r="C258" s="3" t="s">
        <v>11</v>
      </c>
    </row>
    <row r="259" spans="1:3" x14ac:dyDescent="0.45">
      <c r="A259" s="2">
        <v>253</v>
      </c>
      <c r="B259" s="3" t="str">
        <f>"00618495"</f>
        <v>00618495</v>
      </c>
      <c r="C259" s="3" t="s">
        <v>8</v>
      </c>
    </row>
    <row r="260" spans="1:3" x14ac:dyDescent="0.45">
      <c r="A260" s="2">
        <v>254</v>
      </c>
      <c r="B260" s="3" t="str">
        <f>"00618698"</f>
        <v>00618698</v>
      </c>
      <c r="C260" s="3" t="str">
        <f>"002"</f>
        <v>002</v>
      </c>
    </row>
    <row r="261" spans="1:3" x14ac:dyDescent="0.45">
      <c r="A261" s="2">
        <v>255</v>
      </c>
      <c r="B261" s="3" t="str">
        <f>"00619268"</f>
        <v>00619268</v>
      </c>
      <c r="C261" s="3" t="s">
        <v>8</v>
      </c>
    </row>
    <row r="262" spans="1:3" x14ac:dyDescent="0.45">
      <c r="A262" s="2">
        <v>256</v>
      </c>
      <c r="B262" s="3" t="str">
        <f>"00619663"</f>
        <v>00619663</v>
      </c>
      <c r="C262" s="3" t="str">
        <f>"002"</f>
        <v>002</v>
      </c>
    </row>
    <row r="263" spans="1:3" x14ac:dyDescent="0.45">
      <c r="A263" s="2">
        <v>257</v>
      </c>
      <c r="B263" s="3" t="str">
        <f>"00619811"</f>
        <v>00619811</v>
      </c>
      <c r="C263" s="3" t="str">
        <f>"002"</f>
        <v>002</v>
      </c>
    </row>
    <row r="264" spans="1:3" x14ac:dyDescent="0.45">
      <c r="A264" s="2">
        <v>258</v>
      </c>
      <c r="B264" s="3" t="str">
        <f>"00620672"</f>
        <v>00620672</v>
      </c>
      <c r="C264" s="3" t="s">
        <v>8</v>
      </c>
    </row>
    <row r="265" spans="1:3" x14ac:dyDescent="0.45">
      <c r="A265" s="2">
        <v>259</v>
      </c>
      <c r="B265" s="3" t="str">
        <f>"00622009"</f>
        <v>00622009</v>
      </c>
      <c r="C265" s="3" t="s">
        <v>8</v>
      </c>
    </row>
    <row r="266" spans="1:3" x14ac:dyDescent="0.45">
      <c r="A266" s="2">
        <v>260</v>
      </c>
      <c r="B266" s="3" t="str">
        <f>"00622243"</f>
        <v>00622243</v>
      </c>
      <c r="C266" s="3" t="str">
        <f>"002"</f>
        <v>002</v>
      </c>
    </row>
    <row r="267" spans="1:3" x14ac:dyDescent="0.45">
      <c r="A267" s="2">
        <v>261</v>
      </c>
      <c r="B267" s="3" t="str">
        <f>"00622933"</f>
        <v>00622933</v>
      </c>
      <c r="C267" s="3" t="str">
        <f>"002"</f>
        <v>002</v>
      </c>
    </row>
    <row r="268" spans="1:3" x14ac:dyDescent="0.45">
      <c r="A268" s="2">
        <v>262</v>
      </c>
      <c r="B268" s="3" t="str">
        <f>"00626190"</f>
        <v>00626190</v>
      </c>
      <c r="C268" s="3" t="str">
        <f>"002"</f>
        <v>002</v>
      </c>
    </row>
    <row r="269" spans="1:3" x14ac:dyDescent="0.45">
      <c r="A269" s="2">
        <v>263</v>
      </c>
      <c r="B269" s="3" t="str">
        <f>"00628868"</f>
        <v>00628868</v>
      </c>
      <c r="C269" s="3" t="str">
        <f>"002"</f>
        <v>002</v>
      </c>
    </row>
    <row r="270" spans="1:3" x14ac:dyDescent="0.45">
      <c r="A270" s="2">
        <v>264</v>
      </c>
      <c r="B270" s="3" t="str">
        <f>"00630255"</f>
        <v>00630255</v>
      </c>
      <c r="C270" s="3" t="s">
        <v>11</v>
      </c>
    </row>
    <row r="271" spans="1:3" x14ac:dyDescent="0.45">
      <c r="A271" s="2">
        <v>265</v>
      </c>
      <c r="B271" s="3" t="str">
        <f>"00631906"</f>
        <v>00631906</v>
      </c>
      <c r="C271" s="3" t="str">
        <f>"002"</f>
        <v>002</v>
      </c>
    </row>
    <row r="272" spans="1:3" x14ac:dyDescent="0.45">
      <c r="A272" s="2">
        <v>266</v>
      </c>
      <c r="B272" s="3" t="str">
        <f>"00631908"</f>
        <v>00631908</v>
      </c>
      <c r="C272" s="3" t="s">
        <v>11</v>
      </c>
    </row>
    <row r="273" spans="1:3" x14ac:dyDescent="0.45">
      <c r="A273" s="2">
        <v>267</v>
      </c>
      <c r="B273" s="3" t="str">
        <f>"00632124"</f>
        <v>00632124</v>
      </c>
      <c r="C273" s="3" t="s">
        <v>8</v>
      </c>
    </row>
    <row r="274" spans="1:3" ht="42.75" x14ac:dyDescent="0.45">
      <c r="A274" s="2">
        <v>268</v>
      </c>
      <c r="B274" s="3" t="str">
        <f>"00635330"</f>
        <v>00635330</v>
      </c>
      <c r="C274" s="3" t="s">
        <v>9</v>
      </c>
    </row>
    <row r="275" spans="1:3" x14ac:dyDescent="0.45">
      <c r="A275" s="2">
        <v>269</v>
      </c>
      <c r="B275" s="3" t="str">
        <f>"00635460"</f>
        <v>00635460</v>
      </c>
      <c r="C275" s="3" t="str">
        <f>"002"</f>
        <v>002</v>
      </c>
    </row>
    <row r="276" spans="1:3" x14ac:dyDescent="0.45">
      <c r="A276" s="2">
        <v>270</v>
      </c>
      <c r="B276" s="3" t="str">
        <f>"00635783"</f>
        <v>00635783</v>
      </c>
      <c r="C276" s="3" t="s">
        <v>10</v>
      </c>
    </row>
    <row r="277" spans="1:3" x14ac:dyDescent="0.45">
      <c r="A277" s="2">
        <v>271</v>
      </c>
      <c r="B277" s="3" t="str">
        <f>"00636578"</f>
        <v>00636578</v>
      </c>
      <c r="C277" s="3" t="s">
        <v>8</v>
      </c>
    </row>
    <row r="278" spans="1:3" x14ac:dyDescent="0.45">
      <c r="A278" s="2">
        <v>272</v>
      </c>
      <c r="B278" s="3" t="str">
        <f>"00636967"</f>
        <v>00636967</v>
      </c>
      <c r="C278" s="3" t="str">
        <f>"002"</f>
        <v>002</v>
      </c>
    </row>
    <row r="279" spans="1:3" x14ac:dyDescent="0.45">
      <c r="A279" s="2">
        <v>273</v>
      </c>
      <c r="B279" s="3" t="str">
        <f>"00638354"</f>
        <v>00638354</v>
      </c>
      <c r="C279" s="3" t="s">
        <v>8</v>
      </c>
    </row>
    <row r="280" spans="1:3" ht="28.5" x14ac:dyDescent="0.45">
      <c r="A280" s="2">
        <v>274</v>
      </c>
      <c r="B280" s="3" t="str">
        <f>"00639246"</f>
        <v>00639246</v>
      </c>
      <c r="C280" s="3" t="s">
        <v>19</v>
      </c>
    </row>
    <row r="281" spans="1:3" x14ac:dyDescent="0.45">
      <c r="A281" s="2">
        <v>275</v>
      </c>
      <c r="B281" s="3" t="str">
        <f>"00639409"</f>
        <v>00639409</v>
      </c>
      <c r="C281" s="3" t="s">
        <v>10</v>
      </c>
    </row>
    <row r="282" spans="1:3" ht="28.5" x14ac:dyDescent="0.45">
      <c r="A282" s="2">
        <v>276</v>
      </c>
      <c r="B282" s="3" t="str">
        <f>"00639462"</f>
        <v>00639462</v>
      </c>
      <c r="C282" s="3" t="s">
        <v>7</v>
      </c>
    </row>
    <row r="283" spans="1:3" x14ac:dyDescent="0.45">
      <c r="A283" s="2">
        <v>277</v>
      </c>
      <c r="B283" s="3" t="str">
        <f>"00642691"</f>
        <v>00642691</v>
      </c>
      <c r="C283" s="3" t="s">
        <v>8</v>
      </c>
    </row>
    <row r="284" spans="1:3" x14ac:dyDescent="0.45">
      <c r="A284" s="2">
        <v>278</v>
      </c>
      <c r="B284" s="3" t="str">
        <f>"00642824"</f>
        <v>00642824</v>
      </c>
      <c r="C284" s="3" t="s">
        <v>8</v>
      </c>
    </row>
    <row r="285" spans="1:3" x14ac:dyDescent="0.45">
      <c r="A285" s="2">
        <v>279</v>
      </c>
      <c r="B285" s="3" t="str">
        <f>"00642825"</f>
        <v>00642825</v>
      </c>
      <c r="C285" s="3" t="str">
        <f>"002"</f>
        <v>002</v>
      </c>
    </row>
    <row r="286" spans="1:3" x14ac:dyDescent="0.45">
      <c r="A286" s="2">
        <v>280</v>
      </c>
      <c r="B286" s="3" t="str">
        <f>"00645003"</f>
        <v>00645003</v>
      </c>
      <c r="C286" s="3" t="s">
        <v>10</v>
      </c>
    </row>
    <row r="287" spans="1:3" x14ac:dyDescent="0.45">
      <c r="A287" s="2">
        <v>281</v>
      </c>
      <c r="B287" s="3" t="str">
        <f>"00646049"</f>
        <v>00646049</v>
      </c>
      <c r="C287" s="3" t="s">
        <v>8</v>
      </c>
    </row>
    <row r="288" spans="1:3" x14ac:dyDescent="0.45">
      <c r="A288" s="2">
        <v>282</v>
      </c>
      <c r="B288" s="3" t="str">
        <f>"00647242"</f>
        <v>00647242</v>
      </c>
      <c r="C288" s="3" t="s">
        <v>6</v>
      </c>
    </row>
    <row r="289" spans="1:3" x14ac:dyDescent="0.45">
      <c r="A289" s="2">
        <v>283</v>
      </c>
      <c r="B289" s="3" t="str">
        <f>"00647877"</f>
        <v>00647877</v>
      </c>
      <c r="C289" s="3" t="s">
        <v>11</v>
      </c>
    </row>
    <row r="290" spans="1:3" x14ac:dyDescent="0.45">
      <c r="A290" s="2">
        <v>284</v>
      </c>
      <c r="B290" s="3" t="str">
        <f>"00650153"</f>
        <v>00650153</v>
      </c>
      <c r="C290" s="3" t="s">
        <v>11</v>
      </c>
    </row>
    <row r="291" spans="1:3" x14ac:dyDescent="0.45">
      <c r="A291" s="2">
        <v>285</v>
      </c>
      <c r="B291" s="3" t="str">
        <f>"00651274"</f>
        <v>00651274</v>
      </c>
      <c r="C291" s="3" t="str">
        <f>"002"</f>
        <v>002</v>
      </c>
    </row>
    <row r="292" spans="1:3" x14ac:dyDescent="0.45">
      <c r="A292" s="2">
        <v>286</v>
      </c>
      <c r="B292" s="3" t="str">
        <f>"00652129"</f>
        <v>00652129</v>
      </c>
      <c r="C292" s="3" t="s">
        <v>8</v>
      </c>
    </row>
    <row r="293" spans="1:3" x14ac:dyDescent="0.45">
      <c r="A293" s="2">
        <v>287</v>
      </c>
      <c r="B293" s="3" t="str">
        <f>"00655409"</f>
        <v>00655409</v>
      </c>
      <c r="C293" s="3" t="s">
        <v>10</v>
      </c>
    </row>
    <row r="294" spans="1:3" x14ac:dyDescent="0.45">
      <c r="A294" s="2">
        <v>288</v>
      </c>
      <c r="B294" s="3" t="str">
        <f>"00655417"</f>
        <v>00655417</v>
      </c>
      <c r="C294" s="3" t="str">
        <f>"002"</f>
        <v>002</v>
      </c>
    </row>
    <row r="295" spans="1:3" x14ac:dyDescent="0.45">
      <c r="A295" s="2">
        <v>289</v>
      </c>
      <c r="B295" s="3" t="str">
        <f>"00656943"</f>
        <v>00656943</v>
      </c>
      <c r="C295" s="3" t="s">
        <v>6</v>
      </c>
    </row>
    <row r="296" spans="1:3" x14ac:dyDescent="0.45">
      <c r="A296" s="2">
        <v>290</v>
      </c>
      <c r="B296" s="3" t="str">
        <f>"00657732"</f>
        <v>00657732</v>
      </c>
      <c r="C296" s="3" t="s">
        <v>8</v>
      </c>
    </row>
    <row r="297" spans="1:3" x14ac:dyDescent="0.45">
      <c r="A297" s="2">
        <v>291</v>
      </c>
      <c r="B297" s="3" t="str">
        <f>"00658745"</f>
        <v>00658745</v>
      </c>
      <c r="C297" s="3" t="s">
        <v>6</v>
      </c>
    </row>
    <row r="298" spans="1:3" x14ac:dyDescent="0.45">
      <c r="A298" s="2">
        <v>292</v>
      </c>
      <c r="B298" s="3" t="str">
        <f>"00660011"</f>
        <v>00660011</v>
      </c>
      <c r="C298" s="3" t="s">
        <v>8</v>
      </c>
    </row>
    <row r="299" spans="1:3" x14ac:dyDescent="0.45">
      <c r="A299" s="2">
        <v>293</v>
      </c>
      <c r="B299" s="3" t="str">
        <f>"00661757"</f>
        <v>00661757</v>
      </c>
      <c r="C299" s="3" t="s">
        <v>8</v>
      </c>
    </row>
    <row r="300" spans="1:3" x14ac:dyDescent="0.45">
      <c r="A300" s="2">
        <v>294</v>
      </c>
      <c r="B300" s="3" t="str">
        <f>"00663592"</f>
        <v>00663592</v>
      </c>
      <c r="C300" s="3" t="str">
        <f>"002"</f>
        <v>002</v>
      </c>
    </row>
    <row r="301" spans="1:3" x14ac:dyDescent="0.45">
      <c r="A301" s="2">
        <v>295</v>
      </c>
      <c r="B301" s="3" t="str">
        <f>"00666414"</f>
        <v>00666414</v>
      </c>
      <c r="C301" s="3" t="s">
        <v>15</v>
      </c>
    </row>
    <row r="302" spans="1:3" x14ac:dyDescent="0.45">
      <c r="A302" s="2">
        <v>296</v>
      </c>
      <c r="B302" s="3" t="str">
        <f>"00668152"</f>
        <v>00668152</v>
      </c>
      <c r="C302" s="3" t="str">
        <f>"004"</f>
        <v>004</v>
      </c>
    </row>
    <row r="303" spans="1:3" x14ac:dyDescent="0.45">
      <c r="A303" s="2">
        <v>297</v>
      </c>
      <c r="B303" s="3" t="str">
        <f>"00669808"</f>
        <v>00669808</v>
      </c>
      <c r="C303" s="3" t="s">
        <v>13</v>
      </c>
    </row>
    <row r="304" spans="1:3" x14ac:dyDescent="0.45">
      <c r="A304" s="2">
        <v>298</v>
      </c>
      <c r="B304" s="3" t="str">
        <f>"00670200"</f>
        <v>00670200</v>
      </c>
      <c r="C304" s="3" t="str">
        <f>"002"</f>
        <v>002</v>
      </c>
    </row>
    <row r="305" spans="1:3" x14ac:dyDescent="0.45">
      <c r="A305" s="2">
        <v>299</v>
      </c>
      <c r="B305" s="3" t="str">
        <f>"00673745"</f>
        <v>00673745</v>
      </c>
      <c r="C305" s="3" t="s">
        <v>8</v>
      </c>
    </row>
    <row r="306" spans="1:3" x14ac:dyDescent="0.45">
      <c r="A306" s="2">
        <v>300</v>
      </c>
      <c r="B306" s="3" t="str">
        <f>"00674817"</f>
        <v>00674817</v>
      </c>
      <c r="C306" s="3" t="s">
        <v>6</v>
      </c>
    </row>
    <row r="307" spans="1:3" x14ac:dyDescent="0.45">
      <c r="A307" s="2">
        <v>301</v>
      </c>
      <c r="B307" s="3" t="str">
        <f>"00675665"</f>
        <v>00675665</v>
      </c>
      <c r="C307" s="3" t="s">
        <v>6</v>
      </c>
    </row>
    <row r="308" spans="1:3" x14ac:dyDescent="0.45">
      <c r="A308" s="2">
        <v>302</v>
      </c>
      <c r="B308" s="3" t="str">
        <f>"00676106"</f>
        <v>00676106</v>
      </c>
      <c r="C308" s="3" t="str">
        <f>"002"</f>
        <v>002</v>
      </c>
    </row>
    <row r="309" spans="1:3" x14ac:dyDescent="0.45">
      <c r="A309" s="2">
        <v>303</v>
      </c>
      <c r="B309" s="3" t="str">
        <f>"00676141"</f>
        <v>00676141</v>
      </c>
      <c r="C309" s="3" t="s">
        <v>10</v>
      </c>
    </row>
    <row r="310" spans="1:3" ht="42.75" x14ac:dyDescent="0.45">
      <c r="A310" s="2">
        <v>304</v>
      </c>
      <c r="B310" s="3" t="str">
        <f>"00676766"</f>
        <v>00676766</v>
      </c>
      <c r="C310" s="3" t="s">
        <v>9</v>
      </c>
    </row>
    <row r="311" spans="1:3" x14ac:dyDescent="0.45">
      <c r="A311" s="2">
        <v>305</v>
      </c>
      <c r="B311" s="3" t="str">
        <f>"00678457"</f>
        <v>00678457</v>
      </c>
      <c r="C311" s="3" t="str">
        <f>"002"</f>
        <v>002</v>
      </c>
    </row>
    <row r="312" spans="1:3" x14ac:dyDescent="0.45">
      <c r="A312" s="2">
        <v>306</v>
      </c>
      <c r="B312" s="3" t="str">
        <f>"00679558"</f>
        <v>00679558</v>
      </c>
      <c r="C312" s="3" t="s">
        <v>6</v>
      </c>
    </row>
    <row r="313" spans="1:3" x14ac:dyDescent="0.45">
      <c r="A313" s="2">
        <v>307</v>
      </c>
      <c r="B313" s="3" t="str">
        <f>"00679656"</f>
        <v>00679656</v>
      </c>
      <c r="C313" s="3" t="s">
        <v>8</v>
      </c>
    </row>
    <row r="314" spans="1:3" ht="28.5" x14ac:dyDescent="0.45">
      <c r="A314" s="2">
        <v>308</v>
      </c>
      <c r="B314" s="3" t="str">
        <f>"00680007"</f>
        <v>00680007</v>
      </c>
      <c r="C314" s="3" t="s">
        <v>7</v>
      </c>
    </row>
    <row r="315" spans="1:3" x14ac:dyDescent="0.45">
      <c r="A315" s="2">
        <v>309</v>
      </c>
      <c r="B315" s="3" t="str">
        <f>"00680543"</f>
        <v>00680543</v>
      </c>
      <c r="C315" s="3" t="s">
        <v>12</v>
      </c>
    </row>
    <row r="316" spans="1:3" x14ac:dyDescent="0.45">
      <c r="A316" s="2">
        <v>310</v>
      </c>
      <c r="B316" s="3" t="str">
        <f>"00681554"</f>
        <v>00681554</v>
      </c>
      <c r="C316" s="3" t="s">
        <v>11</v>
      </c>
    </row>
    <row r="317" spans="1:3" x14ac:dyDescent="0.45">
      <c r="A317" s="2">
        <v>311</v>
      </c>
      <c r="B317" s="3" t="str">
        <f>"00684139"</f>
        <v>00684139</v>
      </c>
      <c r="C317" s="3" t="s">
        <v>11</v>
      </c>
    </row>
    <row r="318" spans="1:3" x14ac:dyDescent="0.45">
      <c r="A318" s="2">
        <v>312</v>
      </c>
      <c r="B318" s="3" t="str">
        <f>"00685648"</f>
        <v>00685648</v>
      </c>
      <c r="C318" s="3" t="str">
        <f>"002"</f>
        <v>002</v>
      </c>
    </row>
    <row r="319" spans="1:3" x14ac:dyDescent="0.45">
      <c r="A319" s="2">
        <v>313</v>
      </c>
      <c r="B319" s="3" t="str">
        <f>"00704087"</f>
        <v>00704087</v>
      </c>
      <c r="C319" s="3" t="s">
        <v>11</v>
      </c>
    </row>
    <row r="320" spans="1:3" x14ac:dyDescent="0.45">
      <c r="A320" s="2">
        <v>314</v>
      </c>
      <c r="B320" s="3" t="str">
        <f>"00704422"</f>
        <v>00704422</v>
      </c>
      <c r="C320" s="3" t="s">
        <v>6</v>
      </c>
    </row>
    <row r="321" spans="1:3" x14ac:dyDescent="0.45">
      <c r="A321" s="2">
        <v>315</v>
      </c>
      <c r="B321" s="3" t="str">
        <f>"00704801"</f>
        <v>00704801</v>
      </c>
      <c r="C321" s="3" t="str">
        <f>"002"</f>
        <v>002</v>
      </c>
    </row>
    <row r="322" spans="1:3" x14ac:dyDescent="0.45">
      <c r="A322" s="2">
        <v>316</v>
      </c>
      <c r="B322" s="3" t="str">
        <f>"00709779"</f>
        <v>00709779</v>
      </c>
      <c r="C322" s="3" t="s">
        <v>8</v>
      </c>
    </row>
    <row r="323" spans="1:3" x14ac:dyDescent="0.45">
      <c r="A323" s="2">
        <v>317</v>
      </c>
      <c r="B323" s="3" t="str">
        <f>"00713070"</f>
        <v>00713070</v>
      </c>
      <c r="C323" s="3" t="str">
        <f>"002"</f>
        <v>002</v>
      </c>
    </row>
    <row r="324" spans="1:3" x14ac:dyDescent="0.45">
      <c r="A324" s="2">
        <v>318</v>
      </c>
      <c r="B324" s="3" t="str">
        <f>"00720917"</f>
        <v>00720917</v>
      </c>
      <c r="C324" s="3" t="str">
        <f>"002"</f>
        <v>002</v>
      </c>
    </row>
    <row r="325" spans="1:3" x14ac:dyDescent="0.45">
      <c r="A325" s="2">
        <v>319</v>
      </c>
      <c r="B325" s="3" t="str">
        <f>"00723971"</f>
        <v>00723971</v>
      </c>
      <c r="C325" s="3" t="s">
        <v>8</v>
      </c>
    </row>
    <row r="326" spans="1:3" ht="42.75" x14ac:dyDescent="0.45">
      <c r="A326" s="2">
        <v>320</v>
      </c>
      <c r="B326" s="3" t="str">
        <f>"00724204"</f>
        <v>00724204</v>
      </c>
      <c r="C326" s="3" t="s">
        <v>9</v>
      </c>
    </row>
    <row r="327" spans="1:3" x14ac:dyDescent="0.45">
      <c r="A327" s="2">
        <v>321</v>
      </c>
      <c r="B327" s="3" t="str">
        <f>"00724892"</f>
        <v>00724892</v>
      </c>
      <c r="C327" s="3" t="s">
        <v>6</v>
      </c>
    </row>
    <row r="328" spans="1:3" x14ac:dyDescent="0.45">
      <c r="A328" s="2">
        <v>322</v>
      </c>
      <c r="B328" s="3" t="str">
        <f>"00725545"</f>
        <v>00725545</v>
      </c>
      <c r="C328" s="3" t="s">
        <v>15</v>
      </c>
    </row>
    <row r="329" spans="1:3" x14ac:dyDescent="0.45">
      <c r="A329" s="2">
        <v>323</v>
      </c>
      <c r="B329" s="3" t="str">
        <f>"00725604"</f>
        <v>00725604</v>
      </c>
      <c r="C329" s="3" t="s">
        <v>8</v>
      </c>
    </row>
    <row r="330" spans="1:3" ht="42.75" x14ac:dyDescent="0.45">
      <c r="A330" s="2">
        <v>324</v>
      </c>
      <c r="B330" s="3" t="str">
        <f>"00726267"</f>
        <v>00726267</v>
      </c>
      <c r="C330" s="3" t="s">
        <v>16</v>
      </c>
    </row>
    <row r="331" spans="1:3" x14ac:dyDescent="0.45">
      <c r="A331" s="2">
        <v>325</v>
      </c>
      <c r="B331" s="3" t="str">
        <f>"00726630"</f>
        <v>00726630</v>
      </c>
      <c r="C331" s="3" t="s">
        <v>8</v>
      </c>
    </row>
    <row r="332" spans="1:3" x14ac:dyDescent="0.45">
      <c r="A332" s="2">
        <v>326</v>
      </c>
      <c r="B332" s="3" t="str">
        <f>"00728079"</f>
        <v>00728079</v>
      </c>
      <c r="C332" s="3" t="str">
        <f>"002"</f>
        <v>002</v>
      </c>
    </row>
    <row r="333" spans="1:3" x14ac:dyDescent="0.45">
      <c r="A333" s="2">
        <v>327</v>
      </c>
      <c r="B333" s="3" t="str">
        <f>"00728577"</f>
        <v>00728577</v>
      </c>
      <c r="C333" s="3" t="str">
        <f>"002"</f>
        <v>002</v>
      </c>
    </row>
    <row r="334" spans="1:3" x14ac:dyDescent="0.45">
      <c r="A334" s="2">
        <v>328</v>
      </c>
      <c r="B334" s="3" t="str">
        <f>"00728808"</f>
        <v>00728808</v>
      </c>
      <c r="C334" s="3" t="s">
        <v>8</v>
      </c>
    </row>
    <row r="335" spans="1:3" x14ac:dyDescent="0.45">
      <c r="A335" s="2">
        <v>329</v>
      </c>
      <c r="B335" s="3" t="str">
        <f>"00729403"</f>
        <v>00729403</v>
      </c>
      <c r="C335" s="3" t="str">
        <f>"002"</f>
        <v>002</v>
      </c>
    </row>
    <row r="336" spans="1:3" x14ac:dyDescent="0.45">
      <c r="A336" s="2">
        <v>330</v>
      </c>
      <c r="B336" s="3" t="str">
        <f>"00730102"</f>
        <v>00730102</v>
      </c>
      <c r="C336" s="3" t="s">
        <v>10</v>
      </c>
    </row>
    <row r="337" spans="1:3" x14ac:dyDescent="0.45">
      <c r="A337" s="2">
        <v>331</v>
      </c>
      <c r="B337" s="3" t="str">
        <f>"00734649"</f>
        <v>00734649</v>
      </c>
      <c r="C337" s="3" t="s">
        <v>8</v>
      </c>
    </row>
    <row r="338" spans="1:3" x14ac:dyDescent="0.45">
      <c r="A338" s="2">
        <v>332</v>
      </c>
      <c r="B338" s="3" t="str">
        <f>"00736934"</f>
        <v>00736934</v>
      </c>
      <c r="C338" s="3" t="s">
        <v>8</v>
      </c>
    </row>
    <row r="339" spans="1:3" x14ac:dyDescent="0.45">
      <c r="A339" s="2">
        <v>333</v>
      </c>
      <c r="B339" s="3" t="str">
        <f>"00738916"</f>
        <v>00738916</v>
      </c>
      <c r="C339" s="3" t="s">
        <v>8</v>
      </c>
    </row>
    <row r="340" spans="1:3" x14ac:dyDescent="0.45">
      <c r="A340" s="2">
        <v>334</v>
      </c>
      <c r="B340" s="3" t="str">
        <f>"00739178"</f>
        <v>00739178</v>
      </c>
      <c r="C340" s="3" t="str">
        <f>"002"</f>
        <v>002</v>
      </c>
    </row>
    <row r="341" spans="1:3" x14ac:dyDescent="0.45">
      <c r="A341" s="2">
        <v>335</v>
      </c>
      <c r="B341" s="3" t="str">
        <f>"00740116"</f>
        <v>00740116</v>
      </c>
      <c r="C341" s="3" t="s">
        <v>12</v>
      </c>
    </row>
    <row r="342" spans="1:3" x14ac:dyDescent="0.45">
      <c r="A342" s="2">
        <v>336</v>
      </c>
      <c r="B342" s="3" t="str">
        <f>"00741707"</f>
        <v>00741707</v>
      </c>
      <c r="C342" s="3" t="str">
        <f>"002"</f>
        <v>002</v>
      </c>
    </row>
    <row r="343" spans="1:3" x14ac:dyDescent="0.45">
      <c r="A343" s="2">
        <v>337</v>
      </c>
      <c r="B343" s="3" t="str">
        <f>"00744060"</f>
        <v>00744060</v>
      </c>
      <c r="C343" s="3" t="s">
        <v>11</v>
      </c>
    </row>
    <row r="344" spans="1:3" x14ac:dyDescent="0.45">
      <c r="A344" s="2">
        <v>338</v>
      </c>
      <c r="B344" s="3" t="str">
        <f>"00745906"</f>
        <v>00745906</v>
      </c>
      <c r="C344" s="3" t="str">
        <f>"002"</f>
        <v>002</v>
      </c>
    </row>
    <row r="345" spans="1:3" x14ac:dyDescent="0.45">
      <c r="A345" s="2">
        <v>339</v>
      </c>
      <c r="B345" s="3" t="str">
        <f>"00754093"</f>
        <v>00754093</v>
      </c>
      <c r="C345" s="3" t="str">
        <f>"004"</f>
        <v>004</v>
      </c>
    </row>
    <row r="346" spans="1:3" x14ac:dyDescent="0.45">
      <c r="A346" s="2">
        <v>340</v>
      </c>
      <c r="B346" s="3" t="str">
        <f>"00754125"</f>
        <v>00754125</v>
      </c>
      <c r="C346" s="3" t="s">
        <v>8</v>
      </c>
    </row>
    <row r="347" spans="1:3" x14ac:dyDescent="0.45">
      <c r="A347" s="2">
        <v>341</v>
      </c>
      <c r="B347" s="3" t="str">
        <f>"00755940"</f>
        <v>00755940</v>
      </c>
      <c r="C347" s="3" t="str">
        <f>"002"</f>
        <v>002</v>
      </c>
    </row>
    <row r="348" spans="1:3" x14ac:dyDescent="0.45">
      <c r="A348" s="2">
        <v>342</v>
      </c>
      <c r="B348" s="3" t="str">
        <f>"00756382"</f>
        <v>00756382</v>
      </c>
      <c r="C348" s="3" t="s">
        <v>8</v>
      </c>
    </row>
    <row r="349" spans="1:3" x14ac:dyDescent="0.45">
      <c r="A349" s="2">
        <v>343</v>
      </c>
      <c r="B349" s="3" t="str">
        <f>"00757843"</f>
        <v>00757843</v>
      </c>
      <c r="C349" s="3" t="s">
        <v>11</v>
      </c>
    </row>
    <row r="350" spans="1:3" x14ac:dyDescent="0.45">
      <c r="A350" s="2">
        <v>344</v>
      </c>
      <c r="B350" s="3" t="str">
        <f>"00759700"</f>
        <v>00759700</v>
      </c>
      <c r="C350" s="3" t="s">
        <v>11</v>
      </c>
    </row>
    <row r="351" spans="1:3" x14ac:dyDescent="0.45">
      <c r="A351" s="2">
        <v>345</v>
      </c>
      <c r="B351" s="3" t="str">
        <f>"00760845"</f>
        <v>00760845</v>
      </c>
      <c r="C351" s="3" t="s">
        <v>8</v>
      </c>
    </row>
    <row r="352" spans="1:3" x14ac:dyDescent="0.45">
      <c r="A352" s="2">
        <v>346</v>
      </c>
      <c r="B352" s="3" t="str">
        <f>"00760862"</f>
        <v>00760862</v>
      </c>
      <c r="C352" s="3" t="s">
        <v>8</v>
      </c>
    </row>
    <row r="353" spans="1:3" x14ac:dyDescent="0.45">
      <c r="A353" s="2">
        <v>347</v>
      </c>
      <c r="B353" s="3" t="str">
        <f>"00760924"</f>
        <v>00760924</v>
      </c>
      <c r="C353" s="3" t="str">
        <f>"004"</f>
        <v>004</v>
      </c>
    </row>
    <row r="354" spans="1:3" x14ac:dyDescent="0.45">
      <c r="A354" s="2">
        <v>348</v>
      </c>
      <c r="B354" s="3" t="str">
        <f>"00762067"</f>
        <v>00762067</v>
      </c>
      <c r="C354" s="3" t="s">
        <v>8</v>
      </c>
    </row>
    <row r="355" spans="1:3" x14ac:dyDescent="0.45">
      <c r="A355" s="2">
        <v>349</v>
      </c>
      <c r="B355" s="3" t="str">
        <f>"00762331"</f>
        <v>00762331</v>
      </c>
      <c r="C355" s="3" t="str">
        <f>"002"</f>
        <v>002</v>
      </c>
    </row>
    <row r="356" spans="1:3" x14ac:dyDescent="0.45">
      <c r="A356" s="2">
        <v>350</v>
      </c>
      <c r="B356" s="3" t="str">
        <f>"00763507"</f>
        <v>00763507</v>
      </c>
      <c r="C356" s="3" t="s">
        <v>6</v>
      </c>
    </row>
    <row r="357" spans="1:3" x14ac:dyDescent="0.45">
      <c r="A357" s="2">
        <v>351</v>
      </c>
      <c r="B357" s="3" t="str">
        <f>"00763561"</f>
        <v>00763561</v>
      </c>
      <c r="C357" s="3" t="s">
        <v>8</v>
      </c>
    </row>
    <row r="358" spans="1:3" x14ac:dyDescent="0.45">
      <c r="A358" s="2">
        <v>352</v>
      </c>
      <c r="B358" s="3" t="str">
        <f>"00765697"</f>
        <v>00765697</v>
      </c>
      <c r="C358" s="3" t="str">
        <f>"004"</f>
        <v>004</v>
      </c>
    </row>
    <row r="359" spans="1:3" x14ac:dyDescent="0.45">
      <c r="A359" s="2">
        <v>353</v>
      </c>
      <c r="B359" s="3" t="str">
        <f>"00769484"</f>
        <v>00769484</v>
      </c>
      <c r="C359" s="3" t="str">
        <f>"002"</f>
        <v>002</v>
      </c>
    </row>
    <row r="360" spans="1:3" x14ac:dyDescent="0.45">
      <c r="A360" s="2">
        <v>354</v>
      </c>
      <c r="B360" s="3" t="str">
        <f>"00769524"</f>
        <v>00769524</v>
      </c>
      <c r="C360" s="3" t="s">
        <v>8</v>
      </c>
    </row>
    <row r="361" spans="1:3" x14ac:dyDescent="0.45">
      <c r="A361" s="2">
        <v>355</v>
      </c>
      <c r="B361" s="3" t="str">
        <f>"00769824"</f>
        <v>00769824</v>
      </c>
      <c r="C361" s="3" t="s">
        <v>10</v>
      </c>
    </row>
    <row r="362" spans="1:3" x14ac:dyDescent="0.45">
      <c r="A362" s="2">
        <v>356</v>
      </c>
      <c r="B362" s="3" t="str">
        <f>"00770088"</f>
        <v>00770088</v>
      </c>
      <c r="C362" s="3" t="str">
        <f>"002"</f>
        <v>002</v>
      </c>
    </row>
    <row r="363" spans="1:3" x14ac:dyDescent="0.45">
      <c r="A363" s="2">
        <v>357</v>
      </c>
      <c r="B363" s="3" t="str">
        <f>"00771355"</f>
        <v>00771355</v>
      </c>
      <c r="C363" s="3" t="s">
        <v>8</v>
      </c>
    </row>
    <row r="364" spans="1:3" x14ac:dyDescent="0.45">
      <c r="A364" s="2">
        <v>358</v>
      </c>
      <c r="B364" s="3" t="str">
        <f>"00771954"</f>
        <v>00771954</v>
      </c>
      <c r="C364" s="3" t="s">
        <v>8</v>
      </c>
    </row>
    <row r="365" spans="1:3" x14ac:dyDescent="0.45">
      <c r="A365" s="2">
        <v>359</v>
      </c>
      <c r="B365" s="3" t="str">
        <f>"00772018"</f>
        <v>00772018</v>
      </c>
      <c r="C365" s="3" t="s">
        <v>11</v>
      </c>
    </row>
    <row r="366" spans="1:3" x14ac:dyDescent="0.45">
      <c r="A366" s="2">
        <v>360</v>
      </c>
      <c r="B366" s="3" t="str">
        <f>"00772049"</f>
        <v>00772049</v>
      </c>
      <c r="C366" s="3" t="s">
        <v>8</v>
      </c>
    </row>
    <row r="367" spans="1:3" x14ac:dyDescent="0.45">
      <c r="A367" s="2">
        <v>361</v>
      </c>
      <c r="B367" s="3" t="str">
        <f>"00772824"</f>
        <v>00772824</v>
      </c>
      <c r="C367" s="3" t="s">
        <v>8</v>
      </c>
    </row>
    <row r="368" spans="1:3" x14ac:dyDescent="0.45">
      <c r="A368" s="2">
        <v>362</v>
      </c>
      <c r="B368" s="3" t="str">
        <f>"00773125"</f>
        <v>00773125</v>
      </c>
      <c r="C368" s="3" t="str">
        <f>"002"</f>
        <v>002</v>
      </c>
    </row>
    <row r="369" spans="1:3" x14ac:dyDescent="0.45">
      <c r="A369" s="2">
        <v>363</v>
      </c>
      <c r="B369" s="3" t="str">
        <f>"00774755"</f>
        <v>00774755</v>
      </c>
      <c r="C369" s="3" t="str">
        <f>"002"</f>
        <v>002</v>
      </c>
    </row>
    <row r="370" spans="1:3" x14ac:dyDescent="0.45">
      <c r="A370" s="2">
        <v>364</v>
      </c>
      <c r="B370" s="3" t="str">
        <f>"00775658"</f>
        <v>00775658</v>
      </c>
      <c r="C370" s="3" t="s">
        <v>6</v>
      </c>
    </row>
    <row r="371" spans="1:3" x14ac:dyDescent="0.45">
      <c r="A371" s="2">
        <v>365</v>
      </c>
      <c r="B371" s="3" t="str">
        <f>"00777214"</f>
        <v>00777214</v>
      </c>
      <c r="C371" s="3" t="s">
        <v>11</v>
      </c>
    </row>
    <row r="372" spans="1:3" x14ac:dyDescent="0.45">
      <c r="A372" s="2">
        <v>366</v>
      </c>
      <c r="B372" s="3" t="str">
        <f>"00778716"</f>
        <v>00778716</v>
      </c>
      <c r="C372" s="3" t="s">
        <v>11</v>
      </c>
    </row>
    <row r="373" spans="1:3" x14ac:dyDescent="0.45">
      <c r="A373" s="2">
        <v>367</v>
      </c>
      <c r="B373" s="3" t="str">
        <f>"00779150"</f>
        <v>00779150</v>
      </c>
      <c r="C373" s="3" t="s">
        <v>8</v>
      </c>
    </row>
    <row r="374" spans="1:3" x14ac:dyDescent="0.45">
      <c r="A374" s="2">
        <v>368</v>
      </c>
      <c r="B374" s="3" t="str">
        <f>"00779179"</f>
        <v>00779179</v>
      </c>
      <c r="C374" s="3" t="s">
        <v>6</v>
      </c>
    </row>
    <row r="375" spans="1:3" x14ac:dyDescent="0.45">
      <c r="A375" s="2">
        <v>369</v>
      </c>
      <c r="B375" s="3" t="str">
        <f>"00779189"</f>
        <v>00779189</v>
      </c>
      <c r="C375" s="3" t="str">
        <f>"002"</f>
        <v>002</v>
      </c>
    </row>
    <row r="376" spans="1:3" x14ac:dyDescent="0.45">
      <c r="A376" s="2">
        <v>370</v>
      </c>
      <c r="B376" s="3" t="str">
        <f>"00780127"</f>
        <v>00780127</v>
      </c>
      <c r="C376" s="3" t="str">
        <f>"002"</f>
        <v>002</v>
      </c>
    </row>
    <row r="377" spans="1:3" x14ac:dyDescent="0.45">
      <c r="A377" s="2">
        <v>371</v>
      </c>
      <c r="B377" s="3" t="str">
        <f>"00780520"</f>
        <v>00780520</v>
      </c>
      <c r="C377" s="3" t="s">
        <v>10</v>
      </c>
    </row>
    <row r="378" spans="1:3" x14ac:dyDescent="0.45">
      <c r="A378" s="2">
        <v>372</v>
      </c>
      <c r="B378" s="3" t="str">
        <f>"00780562"</f>
        <v>00780562</v>
      </c>
      <c r="C378" s="3" t="str">
        <f>"002"</f>
        <v>002</v>
      </c>
    </row>
    <row r="379" spans="1:3" x14ac:dyDescent="0.45">
      <c r="A379" s="2">
        <v>373</v>
      </c>
      <c r="B379" s="3" t="str">
        <f>"00781452"</f>
        <v>00781452</v>
      </c>
      <c r="C379" s="3" t="s">
        <v>6</v>
      </c>
    </row>
    <row r="380" spans="1:3" x14ac:dyDescent="0.45">
      <c r="A380" s="2">
        <v>374</v>
      </c>
      <c r="B380" s="3" t="str">
        <f>"00781577"</f>
        <v>00781577</v>
      </c>
      <c r="C380" s="3" t="s">
        <v>8</v>
      </c>
    </row>
    <row r="381" spans="1:3" x14ac:dyDescent="0.45">
      <c r="A381" s="2">
        <v>375</v>
      </c>
      <c r="B381" s="3" t="str">
        <f>"00782243"</f>
        <v>00782243</v>
      </c>
      <c r="C381" s="3" t="s">
        <v>8</v>
      </c>
    </row>
    <row r="382" spans="1:3" x14ac:dyDescent="0.45">
      <c r="A382" s="2">
        <v>376</v>
      </c>
      <c r="B382" s="3" t="str">
        <f>"00782495"</f>
        <v>00782495</v>
      </c>
      <c r="C382" s="3" t="str">
        <f>"002"</f>
        <v>002</v>
      </c>
    </row>
    <row r="383" spans="1:3" x14ac:dyDescent="0.45">
      <c r="A383" s="2">
        <v>377</v>
      </c>
      <c r="B383" s="3" t="str">
        <f>"00783033"</f>
        <v>00783033</v>
      </c>
      <c r="C383" s="3" t="s">
        <v>8</v>
      </c>
    </row>
    <row r="384" spans="1:3" x14ac:dyDescent="0.45">
      <c r="A384" s="2">
        <v>378</v>
      </c>
      <c r="B384" s="3" t="str">
        <f>"00783096"</f>
        <v>00783096</v>
      </c>
      <c r="C384" s="3" t="str">
        <f>"002"</f>
        <v>002</v>
      </c>
    </row>
    <row r="385" spans="1:3" x14ac:dyDescent="0.45">
      <c r="A385" s="2">
        <v>379</v>
      </c>
      <c r="B385" s="3" t="str">
        <f>"00783369"</f>
        <v>00783369</v>
      </c>
      <c r="C385" s="3" t="s">
        <v>8</v>
      </c>
    </row>
    <row r="386" spans="1:3" x14ac:dyDescent="0.45">
      <c r="A386" s="2">
        <v>380</v>
      </c>
      <c r="B386" s="3" t="str">
        <f>"00783854"</f>
        <v>00783854</v>
      </c>
      <c r="C386" s="3" t="s">
        <v>8</v>
      </c>
    </row>
    <row r="387" spans="1:3" x14ac:dyDescent="0.45">
      <c r="A387" s="2">
        <v>381</v>
      </c>
      <c r="B387" s="3" t="str">
        <f>"00784659"</f>
        <v>00784659</v>
      </c>
      <c r="C387" s="3" t="str">
        <f>"002"</f>
        <v>002</v>
      </c>
    </row>
    <row r="388" spans="1:3" x14ac:dyDescent="0.45">
      <c r="A388" s="2">
        <v>382</v>
      </c>
      <c r="B388" s="3" t="str">
        <f>"00785206"</f>
        <v>00785206</v>
      </c>
      <c r="C388" s="3" t="str">
        <f>"004"</f>
        <v>004</v>
      </c>
    </row>
    <row r="389" spans="1:3" x14ac:dyDescent="0.45">
      <c r="A389" s="2">
        <v>383</v>
      </c>
      <c r="B389" s="3" t="str">
        <f>"00785870"</f>
        <v>00785870</v>
      </c>
      <c r="C389" s="3" t="str">
        <f>"002"</f>
        <v>002</v>
      </c>
    </row>
    <row r="390" spans="1:3" x14ac:dyDescent="0.45">
      <c r="A390" s="2">
        <v>384</v>
      </c>
      <c r="B390" s="3" t="str">
        <f>"00790033"</f>
        <v>00790033</v>
      </c>
      <c r="C390" s="3" t="s">
        <v>12</v>
      </c>
    </row>
    <row r="391" spans="1:3" x14ac:dyDescent="0.45">
      <c r="A391" s="2">
        <v>385</v>
      </c>
      <c r="B391" s="3" t="str">
        <f>"00790767"</f>
        <v>00790767</v>
      </c>
      <c r="C391" s="3" t="s">
        <v>8</v>
      </c>
    </row>
    <row r="392" spans="1:3" x14ac:dyDescent="0.45">
      <c r="A392" s="2">
        <v>386</v>
      </c>
      <c r="B392" s="3" t="str">
        <f>"00793315"</f>
        <v>00793315</v>
      </c>
      <c r="C392" s="3" t="s">
        <v>8</v>
      </c>
    </row>
    <row r="393" spans="1:3" x14ac:dyDescent="0.45">
      <c r="A393" s="2">
        <v>387</v>
      </c>
      <c r="B393" s="3" t="str">
        <f>"00794606"</f>
        <v>00794606</v>
      </c>
      <c r="C393" s="3" t="s">
        <v>8</v>
      </c>
    </row>
    <row r="394" spans="1:3" x14ac:dyDescent="0.45">
      <c r="A394" s="2">
        <v>388</v>
      </c>
      <c r="B394" s="3" t="str">
        <f>"00796743"</f>
        <v>00796743</v>
      </c>
      <c r="C394" s="3" t="s">
        <v>10</v>
      </c>
    </row>
    <row r="395" spans="1:3" x14ac:dyDescent="0.45">
      <c r="A395" s="2">
        <v>389</v>
      </c>
      <c r="B395" s="3" t="str">
        <f>"00796860"</f>
        <v>00796860</v>
      </c>
      <c r="C395" s="3" t="s">
        <v>12</v>
      </c>
    </row>
    <row r="396" spans="1:3" x14ac:dyDescent="0.45">
      <c r="A396" s="2">
        <v>390</v>
      </c>
      <c r="B396" s="3" t="str">
        <f>"00797503"</f>
        <v>00797503</v>
      </c>
      <c r="C396" s="3" t="s">
        <v>8</v>
      </c>
    </row>
    <row r="397" spans="1:3" x14ac:dyDescent="0.45">
      <c r="A397" s="2">
        <v>391</v>
      </c>
      <c r="B397" s="3" t="str">
        <f>"00797664"</f>
        <v>00797664</v>
      </c>
      <c r="C397" s="3" t="s">
        <v>8</v>
      </c>
    </row>
    <row r="398" spans="1:3" x14ac:dyDescent="0.45">
      <c r="A398" s="2">
        <v>392</v>
      </c>
      <c r="B398" s="3" t="str">
        <f>"00801526"</f>
        <v>00801526</v>
      </c>
      <c r="C398" s="3" t="str">
        <f>"002"</f>
        <v>002</v>
      </c>
    </row>
    <row r="399" spans="1:3" x14ac:dyDescent="0.45">
      <c r="A399" s="2">
        <v>393</v>
      </c>
      <c r="B399" s="3" t="str">
        <f>"00801735"</f>
        <v>00801735</v>
      </c>
      <c r="C399" s="3" t="str">
        <f>"002"</f>
        <v>002</v>
      </c>
    </row>
    <row r="400" spans="1:3" ht="28.5" x14ac:dyDescent="0.45">
      <c r="A400" s="2">
        <v>394</v>
      </c>
      <c r="B400" s="3" t="str">
        <f>"00802606"</f>
        <v>00802606</v>
      </c>
      <c r="C400" s="3" t="s">
        <v>7</v>
      </c>
    </row>
    <row r="401" spans="1:3" x14ac:dyDescent="0.45">
      <c r="A401" s="2">
        <v>395</v>
      </c>
      <c r="B401" s="3" t="str">
        <f>"00803031"</f>
        <v>00803031</v>
      </c>
      <c r="C401" s="3" t="str">
        <f>"002"</f>
        <v>002</v>
      </c>
    </row>
    <row r="402" spans="1:3" x14ac:dyDescent="0.45">
      <c r="A402" s="2">
        <v>396</v>
      </c>
      <c r="B402" s="3" t="str">
        <f>"00803176"</f>
        <v>00803176</v>
      </c>
      <c r="C402" s="3" t="s">
        <v>11</v>
      </c>
    </row>
    <row r="403" spans="1:3" x14ac:dyDescent="0.45">
      <c r="A403" s="2">
        <v>397</v>
      </c>
      <c r="B403" s="3" t="str">
        <f>"00803588"</f>
        <v>00803588</v>
      </c>
      <c r="C403" s="3" t="s">
        <v>8</v>
      </c>
    </row>
    <row r="404" spans="1:3" x14ac:dyDescent="0.45">
      <c r="A404" s="2">
        <v>398</v>
      </c>
      <c r="B404" s="3" t="str">
        <f>"00804164"</f>
        <v>00804164</v>
      </c>
      <c r="C404" s="3" t="s">
        <v>8</v>
      </c>
    </row>
    <row r="405" spans="1:3" x14ac:dyDescent="0.45">
      <c r="A405" s="2">
        <v>399</v>
      </c>
      <c r="B405" s="3" t="str">
        <f>"00805364"</f>
        <v>00805364</v>
      </c>
      <c r="C405" s="3" t="s">
        <v>11</v>
      </c>
    </row>
    <row r="406" spans="1:3" x14ac:dyDescent="0.45">
      <c r="A406" s="2">
        <v>400</v>
      </c>
      <c r="B406" s="3" t="str">
        <f>"00805366"</f>
        <v>00805366</v>
      </c>
      <c r="C406" s="3" t="str">
        <f>"002"</f>
        <v>002</v>
      </c>
    </row>
    <row r="407" spans="1:3" ht="28.5" x14ac:dyDescent="0.45">
      <c r="A407" s="2">
        <v>401</v>
      </c>
      <c r="B407" s="3" t="str">
        <f>"00805371"</f>
        <v>00805371</v>
      </c>
      <c r="C407" s="3" t="s">
        <v>7</v>
      </c>
    </row>
    <row r="408" spans="1:3" x14ac:dyDescent="0.45">
      <c r="A408" s="2">
        <v>402</v>
      </c>
      <c r="B408" s="3" t="str">
        <f>"00805826"</f>
        <v>00805826</v>
      </c>
      <c r="C408" s="3" t="str">
        <f>"002"</f>
        <v>002</v>
      </c>
    </row>
    <row r="409" spans="1:3" x14ac:dyDescent="0.45">
      <c r="A409" s="2">
        <v>403</v>
      </c>
      <c r="B409" s="3" t="str">
        <f>"00806409"</f>
        <v>00806409</v>
      </c>
      <c r="C409" s="3" t="s">
        <v>8</v>
      </c>
    </row>
    <row r="410" spans="1:3" x14ac:dyDescent="0.45">
      <c r="A410" s="2">
        <v>404</v>
      </c>
      <c r="B410" s="3" t="str">
        <f>"00808536"</f>
        <v>00808536</v>
      </c>
      <c r="C410" s="3" t="str">
        <f>"002"</f>
        <v>002</v>
      </c>
    </row>
    <row r="411" spans="1:3" x14ac:dyDescent="0.45">
      <c r="A411" s="2">
        <v>405</v>
      </c>
      <c r="B411" s="3" t="str">
        <f>"00808975"</f>
        <v>00808975</v>
      </c>
      <c r="C411" s="3" t="s">
        <v>8</v>
      </c>
    </row>
    <row r="412" spans="1:3" x14ac:dyDescent="0.45">
      <c r="A412" s="2">
        <v>406</v>
      </c>
      <c r="B412" s="3" t="str">
        <f>"00809568"</f>
        <v>00809568</v>
      </c>
      <c r="C412" s="3" t="s">
        <v>8</v>
      </c>
    </row>
    <row r="413" spans="1:3" x14ac:dyDescent="0.45">
      <c r="A413" s="2">
        <v>407</v>
      </c>
      <c r="B413" s="3" t="str">
        <f>"00810145"</f>
        <v>00810145</v>
      </c>
      <c r="C413" s="3" t="s">
        <v>8</v>
      </c>
    </row>
    <row r="414" spans="1:3" x14ac:dyDescent="0.45">
      <c r="A414" s="2">
        <v>408</v>
      </c>
      <c r="B414" s="3" t="str">
        <f>"00811978"</f>
        <v>00811978</v>
      </c>
      <c r="C414" s="3" t="s">
        <v>14</v>
      </c>
    </row>
    <row r="415" spans="1:3" x14ac:dyDescent="0.45">
      <c r="A415" s="2">
        <v>409</v>
      </c>
      <c r="B415" s="3" t="str">
        <f>"00812314"</f>
        <v>00812314</v>
      </c>
      <c r="C415" s="3" t="s">
        <v>8</v>
      </c>
    </row>
    <row r="416" spans="1:3" x14ac:dyDescent="0.45">
      <c r="A416" s="2">
        <v>410</v>
      </c>
      <c r="B416" s="3" t="str">
        <f>"00813617"</f>
        <v>00813617</v>
      </c>
      <c r="C416" s="3" t="s">
        <v>11</v>
      </c>
    </row>
    <row r="417" spans="1:3" x14ac:dyDescent="0.45">
      <c r="A417" s="2">
        <v>411</v>
      </c>
      <c r="B417" s="3" t="str">
        <f>"00813717"</f>
        <v>00813717</v>
      </c>
      <c r="C417" s="3" t="str">
        <f>"002"</f>
        <v>002</v>
      </c>
    </row>
    <row r="418" spans="1:3" x14ac:dyDescent="0.45">
      <c r="A418" s="2">
        <v>412</v>
      </c>
      <c r="B418" s="3" t="str">
        <f>"00813948"</f>
        <v>00813948</v>
      </c>
      <c r="C418" s="3" t="s">
        <v>8</v>
      </c>
    </row>
    <row r="419" spans="1:3" x14ac:dyDescent="0.45">
      <c r="A419" s="2">
        <v>413</v>
      </c>
      <c r="B419" s="3" t="str">
        <f>"00814658"</f>
        <v>00814658</v>
      </c>
      <c r="C419" s="3" t="s">
        <v>8</v>
      </c>
    </row>
    <row r="420" spans="1:3" x14ac:dyDescent="0.45">
      <c r="A420" s="2">
        <v>414</v>
      </c>
      <c r="B420" s="3" t="str">
        <f>"00815030"</f>
        <v>00815030</v>
      </c>
      <c r="C420" s="3" t="s">
        <v>8</v>
      </c>
    </row>
    <row r="421" spans="1:3" ht="28.5" x14ac:dyDescent="0.45">
      <c r="A421" s="2">
        <v>415</v>
      </c>
      <c r="B421" s="3" t="str">
        <f>"00815659"</f>
        <v>00815659</v>
      </c>
      <c r="C421" s="3" t="s">
        <v>7</v>
      </c>
    </row>
    <row r="422" spans="1:3" x14ac:dyDescent="0.45">
      <c r="A422" s="2">
        <v>416</v>
      </c>
      <c r="B422" s="3" t="str">
        <f>"00815959"</f>
        <v>00815959</v>
      </c>
      <c r="C422" s="3" t="s">
        <v>8</v>
      </c>
    </row>
    <row r="423" spans="1:3" x14ac:dyDescent="0.45">
      <c r="A423" s="2">
        <v>417</v>
      </c>
      <c r="B423" s="3" t="str">
        <f>"00819440"</f>
        <v>00819440</v>
      </c>
      <c r="C423" s="3" t="s">
        <v>8</v>
      </c>
    </row>
    <row r="424" spans="1:3" x14ac:dyDescent="0.45">
      <c r="A424" s="2">
        <v>418</v>
      </c>
      <c r="B424" s="3" t="str">
        <f>"00820545"</f>
        <v>00820545</v>
      </c>
      <c r="C424" s="3" t="str">
        <f>"002"</f>
        <v>002</v>
      </c>
    </row>
    <row r="425" spans="1:3" x14ac:dyDescent="0.45">
      <c r="A425" s="2">
        <v>419</v>
      </c>
      <c r="B425" s="3" t="str">
        <f>"00820622"</f>
        <v>00820622</v>
      </c>
      <c r="C425" s="3" t="s">
        <v>8</v>
      </c>
    </row>
    <row r="426" spans="1:3" x14ac:dyDescent="0.45">
      <c r="A426" s="2">
        <v>420</v>
      </c>
      <c r="B426" s="3" t="str">
        <f>"00820853"</f>
        <v>00820853</v>
      </c>
      <c r="C426" s="3" t="s">
        <v>11</v>
      </c>
    </row>
    <row r="427" spans="1:3" x14ac:dyDescent="0.45">
      <c r="A427" s="2">
        <v>421</v>
      </c>
      <c r="B427" s="3" t="str">
        <f>"00821223"</f>
        <v>00821223</v>
      </c>
      <c r="C427" s="3" t="s">
        <v>11</v>
      </c>
    </row>
    <row r="428" spans="1:3" x14ac:dyDescent="0.45">
      <c r="A428" s="2">
        <v>422</v>
      </c>
      <c r="B428" s="3" t="str">
        <f>"00822666"</f>
        <v>00822666</v>
      </c>
      <c r="C428" s="3" t="s">
        <v>8</v>
      </c>
    </row>
    <row r="429" spans="1:3" x14ac:dyDescent="0.45">
      <c r="A429" s="2">
        <v>423</v>
      </c>
      <c r="B429" s="3" t="str">
        <f>"00823467"</f>
        <v>00823467</v>
      </c>
      <c r="C429" s="3" t="s">
        <v>8</v>
      </c>
    </row>
    <row r="430" spans="1:3" x14ac:dyDescent="0.45">
      <c r="A430" s="2">
        <v>424</v>
      </c>
      <c r="B430" s="3" t="str">
        <f>"00826137"</f>
        <v>00826137</v>
      </c>
      <c r="C430" s="3" t="s">
        <v>11</v>
      </c>
    </row>
    <row r="431" spans="1:3" x14ac:dyDescent="0.45">
      <c r="A431" s="2">
        <v>425</v>
      </c>
      <c r="B431" s="3" t="str">
        <f>"00827490"</f>
        <v>00827490</v>
      </c>
      <c r="C431" s="3" t="str">
        <f>"002"</f>
        <v>002</v>
      </c>
    </row>
    <row r="432" spans="1:3" x14ac:dyDescent="0.45">
      <c r="A432" s="2">
        <v>426</v>
      </c>
      <c r="B432" s="3" t="str">
        <f>"00827923"</f>
        <v>00827923</v>
      </c>
      <c r="C432" s="3" t="str">
        <f>"002"</f>
        <v>002</v>
      </c>
    </row>
    <row r="433" spans="1:3" x14ac:dyDescent="0.45">
      <c r="A433" s="2">
        <v>427</v>
      </c>
      <c r="B433" s="3" t="str">
        <f>"00829041"</f>
        <v>00829041</v>
      </c>
      <c r="C433" s="3" t="str">
        <f>"002"</f>
        <v>002</v>
      </c>
    </row>
    <row r="434" spans="1:3" x14ac:dyDescent="0.45">
      <c r="A434" s="2">
        <v>428</v>
      </c>
      <c r="B434" s="3" t="str">
        <f>"00829076"</f>
        <v>00829076</v>
      </c>
      <c r="C434" s="3" t="s">
        <v>8</v>
      </c>
    </row>
    <row r="435" spans="1:3" x14ac:dyDescent="0.45">
      <c r="A435" s="2">
        <v>429</v>
      </c>
      <c r="B435" s="3" t="str">
        <f>"00830486"</f>
        <v>00830486</v>
      </c>
      <c r="C435" s="3" t="s">
        <v>10</v>
      </c>
    </row>
    <row r="436" spans="1:3" ht="28.5" x14ac:dyDescent="0.45">
      <c r="A436" s="2">
        <v>430</v>
      </c>
      <c r="B436" s="3" t="str">
        <f>"00831802"</f>
        <v>00831802</v>
      </c>
      <c r="C436" s="3" t="s">
        <v>7</v>
      </c>
    </row>
    <row r="437" spans="1:3" x14ac:dyDescent="0.45">
      <c r="A437" s="2">
        <v>431</v>
      </c>
      <c r="B437" s="3" t="str">
        <f>"00832408"</f>
        <v>00832408</v>
      </c>
      <c r="C437" s="3" t="s">
        <v>11</v>
      </c>
    </row>
    <row r="438" spans="1:3" x14ac:dyDescent="0.45">
      <c r="A438" s="2">
        <v>432</v>
      </c>
      <c r="B438" s="3" t="str">
        <f>"00832933"</f>
        <v>00832933</v>
      </c>
      <c r="C438" s="3" t="str">
        <f>"002"</f>
        <v>002</v>
      </c>
    </row>
    <row r="439" spans="1:3" x14ac:dyDescent="0.45">
      <c r="A439" s="2">
        <v>433</v>
      </c>
      <c r="B439" s="3" t="str">
        <f>"00833270"</f>
        <v>00833270</v>
      </c>
      <c r="C439" s="3" t="s">
        <v>8</v>
      </c>
    </row>
    <row r="440" spans="1:3" x14ac:dyDescent="0.45">
      <c r="A440" s="2">
        <v>434</v>
      </c>
      <c r="B440" s="3" t="str">
        <f>"00833436"</f>
        <v>00833436</v>
      </c>
      <c r="C440" s="3" t="s">
        <v>11</v>
      </c>
    </row>
    <row r="441" spans="1:3" x14ac:dyDescent="0.45">
      <c r="A441" s="2">
        <v>435</v>
      </c>
      <c r="B441" s="3" t="str">
        <f>"00834042"</f>
        <v>00834042</v>
      </c>
      <c r="C441" s="3" t="s">
        <v>8</v>
      </c>
    </row>
    <row r="442" spans="1:3" x14ac:dyDescent="0.45">
      <c r="A442" s="2">
        <v>436</v>
      </c>
      <c r="B442" s="3" t="str">
        <f>"00834145"</f>
        <v>00834145</v>
      </c>
      <c r="C442" s="3" t="s">
        <v>8</v>
      </c>
    </row>
    <row r="443" spans="1:3" x14ac:dyDescent="0.45">
      <c r="A443" s="2">
        <v>437</v>
      </c>
      <c r="B443" s="3" t="str">
        <f>"00834971"</f>
        <v>00834971</v>
      </c>
      <c r="C443" s="3" t="s">
        <v>12</v>
      </c>
    </row>
    <row r="444" spans="1:3" x14ac:dyDescent="0.45">
      <c r="A444" s="2">
        <v>438</v>
      </c>
      <c r="B444" s="3" t="str">
        <f>"00835237"</f>
        <v>00835237</v>
      </c>
      <c r="C444" s="3" t="s">
        <v>8</v>
      </c>
    </row>
    <row r="445" spans="1:3" x14ac:dyDescent="0.45">
      <c r="A445" s="2">
        <v>439</v>
      </c>
      <c r="B445" s="3" t="str">
        <f>"00836093"</f>
        <v>00836093</v>
      </c>
      <c r="C445" s="3" t="s">
        <v>8</v>
      </c>
    </row>
    <row r="446" spans="1:3" x14ac:dyDescent="0.45">
      <c r="A446" s="2">
        <v>440</v>
      </c>
      <c r="B446" s="3" t="str">
        <f>"00837304"</f>
        <v>00837304</v>
      </c>
      <c r="C446" s="3" t="str">
        <f>"002"</f>
        <v>002</v>
      </c>
    </row>
    <row r="447" spans="1:3" x14ac:dyDescent="0.45">
      <c r="A447" s="2">
        <v>441</v>
      </c>
      <c r="B447" s="3" t="str">
        <f>"00837960"</f>
        <v>00837960</v>
      </c>
      <c r="C447" s="3" t="s">
        <v>8</v>
      </c>
    </row>
    <row r="448" spans="1:3" x14ac:dyDescent="0.45">
      <c r="A448" s="2">
        <v>442</v>
      </c>
      <c r="B448" s="3" t="str">
        <f>"00838265"</f>
        <v>00838265</v>
      </c>
      <c r="C448" s="3" t="str">
        <f>"002"</f>
        <v>002</v>
      </c>
    </row>
    <row r="449" spans="1:3" x14ac:dyDescent="0.45">
      <c r="A449" s="2">
        <v>443</v>
      </c>
      <c r="B449" s="3" t="str">
        <f>"00838281"</f>
        <v>00838281</v>
      </c>
      <c r="C449" s="3" t="str">
        <f>"001"</f>
        <v>001</v>
      </c>
    </row>
    <row r="450" spans="1:3" x14ac:dyDescent="0.45">
      <c r="A450" s="2">
        <v>444</v>
      </c>
      <c r="B450" s="3" t="str">
        <f>"00838371"</f>
        <v>00838371</v>
      </c>
      <c r="C450" s="3" t="s">
        <v>8</v>
      </c>
    </row>
    <row r="451" spans="1:3" x14ac:dyDescent="0.45">
      <c r="A451" s="2">
        <v>445</v>
      </c>
      <c r="B451" s="3" t="str">
        <f>"00838553"</f>
        <v>00838553</v>
      </c>
      <c r="C451" s="3" t="str">
        <f>"002"</f>
        <v>002</v>
      </c>
    </row>
    <row r="452" spans="1:3" x14ac:dyDescent="0.45">
      <c r="A452" s="2">
        <v>446</v>
      </c>
      <c r="B452" s="3" t="str">
        <f>"00838655"</f>
        <v>00838655</v>
      </c>
      <c r="C452" s="3" t="s">
        <v>8</v>
      </c>
    </row>
    <row r="453" spans="1:3" x14ac:dyDescent="0.45">
      <c r="A453" s="2">
        <v>447</v>
      </c>
      <c r="B453" s="3" t="str">
        <f>"00838669"</f>
        <v>00838669</v>
      </c>
      <c r="C453" s="3" t="str">
        <f>"002"</f>
        <v>002</v>
      </c>
    </row>
    <row r="454" spans="1:3" x14ac:dyDescent="0.45">
      <c r="A454" s="2">
        <v>448</v>
      </c>
      <c r="B454" s="3" t="str">
        <f>"00839226"</f>
        <v>00839226</v>
      </c>
      <c r="C454" s="3" t="s">
        <v>8</v>
      </c>
    </row>
    <row r="455" spans="1:3" x14ac:dyDescent="0.45">
      <c r="A455" s="2">
        <v>449</v>
      </c>
      <c r="B455" s="3" t="str">
        <f>"00839829"</f>
        <v>00839829</v>
      </c>
      <c r="C455" s="3" t="str">
        <f>"002"</f>
        <v>002</v>
      </c>
    </row>
    <row r="456" spans="1:3" x14ac:dyDescent="0.45">
      <c r="A456" s="2">
        <v>450</v>
      </c>
      <c r="B456" s="3" t="str">
        <f>"00840828"</f>
        <v>00840828</v>
      </c>
      <c r="C456" s="3" t="s">
        <v>12</v>
      </c>
    </row>
    <row r="457" spans="1:3" x14ac:dyDescent="0.45">
      <c r="A457" s="2">
        <v>451</v>
      </c>
      <c r="B457" s="3" t="str">
        <f>"00841885"</f>
        <v>00841885</v>
      </c>
      <c r="C457" s="3" t="s">
        <v>8</v>
      </c>
    </row>
    <row r="458" spans="1:3" x14ac:dyDescent="0.45">
      <c r="A458" s="2">
        <v>452</v>
      </c>
      <c r="B458" s="3" t="str">
        <f>"00844103"</f>
        <v>00844103</v>
      </c>
      <c r="C458" s="3" t="str">
        <f>"002"</f>
        <v>002</v>
      </c>
    </row>
    <row r="459" spans="1:3" x14ac:dyDescent="0.45">
      <c r="A459" s="2">
        <v>453</v>
      </c>
      <c r="B459" s="3" t="str">
        <f>"00844463"</f>
        <v>00844463</v>
      </c>
      <c r="C459" s="3" t="s">
        <v>10</v>
      </c>
    </row>
    <row r="460" spans="1:3" ht="28.5" x14ac:dyDescent="0.45">
      <c r="A460" s="2">
        <v>454</v>
      </c>
      <c r="B460" s="3" t="str">
        <f>"00844505"</f>
        <v>00844505</v>
      </c>
      <c r="C460" s="3" t="s">
        <v>7</v>
      </c>
    </row>
    <row r="461" spans="1:3" x14ac:dyDescent="0.45">
      <c r="A461" s="2">
        <v>455</v>
      </c>
      <c r="B461" s="3" t="str">
        <f>"00844623"</f>
        <v>00844623</v>
      </c>
      <c r="C461" s="3" t="s">
        <v>8</v>
      </c>
    </row>
    <row r="462" spans="1:3" x14ac:dyDescent="0.45">
      <c r="A462" s="2">
        <v>456</v>
      </c>
      <c r="B462" s="3" t="str">
        <f>"00845879"</f>
        <v>00845879</v>
      </c>
      <c r="C462" s="3" t="str">
        <f>"002"</f>
        <v>002</v>
      </c>
    </row>
    <row r="463" spans="1:3" x14ac:dyDescent="0.45">
      <c r="A463" s="2">
        <v>457</v>
      </c>
      <c r="B463" s="3" t="str">
        <f>"00845913"</f>
        <v>00845913</v>
      </c>
      <c r="C463" s="3" t="s">
        <v>8</v>
      </c>
    </row>
    <row r="464" spans="1:3" x14ac:dyDescent="0.45">
      <c r="A464" s="2">
        <v>458</v>
      </c>
      <c r="B464" s="3" t="str">
        <f>"00846086"</f>
        <v>00846086</v>
      </c>
      <c r="C464" s="3" t="str">
        <f>"002"</f>
        <v>002</v>
      </c>
    </row>
    <row r="465" spans="1:3" x14ac:dyDescent="0.45">
      <c r="A465" s="2">
        <v>459</v>
      </c>
      <c r="B465" s="3" t="str">
        <f>"00846160"</f>
        <v>00846160</v>
      </c>
      <c r="C465" s="3" t="s">
        <v>6</v>
      </c>
    </row>
    <row r="466" spans="1:3" x14ac:dyDescent="0.45">
      <c r="A466" s="2">
        <v>460</v>
      </c>
      <c r="B466" s="3" t="str">
        <f>"00847343"</f>
        <v>00847343</v>
      </c>
      <c r="C466" s="3" t="str">
        <f>"002"</f>
        <v>002</v>
      </c>
    </row>
    <row r="467" spans="1:3" x14ac:dyDescent="0.45">
      <c r="A467" s="2">
        <v>461</v>
      </c>
      <c r="B467" s="3" t="str">
        <f>"00848631"</f>
        <v>00848631</v>
      </c>
      <c r="C467" s="3" t="s">
        <v>8</v>
      </c>
    </row>
    <row r="468" spans="1:3" x14ac:dyDescent="0.45">
      <c r="A468" s="2">
        <v>462</v>
      </c>
      <c r="B468" s="3" t="str">
        <f>"00850478"</f>
        <v>00850478</v>
      </c>
      <c r="C468" s="3" t="str">
        <f>"002"</f>
        <v>002</v>
      </c>
    </row>
    <row r="469" spans="1:3" x14ac:dyDescent="0.45">
      <c r="A469" s="2">
        <v>463</v>
      </c>
      <c r="B469" s="3" t="str">
        <f>"00850517"</f>
        <v>00850517</v>
      </c>
      <c r="C469" s="3" t="str">
        <f>"002"</f>
        <v>002</v>
      </c>
    </row>
    <row r="470" spans="1:3" x14ac:dyDescent="0.45">
      <c r="A470" s="2">
        <v>464</v>
      </c>
      <c r="B470" s="3" t="str">
        <f>"00851841"</f>
        <v>00851841</v>
      </c>
      <c r="C470" s="3" t="s">
        <v>8</v>
      </c>
    </row>
    <row r="471" spans="1:3" x14ac:dyDescent="0.45">
      <c r="A471" s="2">
        <v>465</v>
      </c>
      <c r="B471" s="3" t="str">
        <f>"00851886"</f>
        <v>00851886</v>
      </c>
      <c r="C471" s="3" t="str">
        <f>"002"</f>
        <v>002</v>
      </c>
    </row>
    <row r="472" spans="1:3" x14ac:dyDescent="0.45">
      <c r="A472" s="2">
        <v>466</v>
      </c>
      <c r="B472" s="3" t="str">
        <f>"00852677"</f>
        <v>00852677</v>
      </c>
      <c r="C472" s="3" t="s">
        <v>8</v>
      </c>
    </row>
    <row r="473" spans="1:3" x14ac:dyDescent="0.45">
      <c r="A473" s="2">
        <v>467</v>
      </c>
      <c r="B473" s="3" t="str">
        <f>"00852831"</f>
        <v>00852831</v>
      </c>
      <c r="C473" s="3" t="s">
        <v>6</v>
      </c>
    </row>
    <row r="474" spans="1:3" x14ac:dyDescent="0.45">
      <c r="A474" s="2">
        <v>468</v>
      </c>
      <c r="B474" s="3" t="str">
        <f>"00852934"</f>
        <v>00852934</v>
      </c>
      <c r="C474" s="3" t="str">
        <f>"002"</f>
        <v>002</v>
      </c>
    </row>
    <row r="475" spans="1:3" x14ac:dyDescent="0.45">
      <c r="A475" s="2">
        <v>469</v>
      </c>
      <c r="B475" s="3" t="str">
        <f>"00853916"</f>
        <v>00853916</v>
      </c>
      <c r="C475" s="3" t="s">
        <v>8</v>
      </c>
    </row>
    <row r="476" spans="1:3" x14ac:dyDescent="0.45">
      <c r="A476" s="2">
        <v>470</v>
      </c>
      <c r="B476" s="3" t="str">
        <f>"00854276"</f>
        <v>00854276</v>
      </c>
      <c r="C476" s="3" t="s">
        <v>8</v>
      </c>
    </row>
    <row r="477" spans="1:3" x14ac:dyDescent="0.45">
      <c r="A477" s="2">
        <v>471</v>
      </c>
      <c r="B477" s="3" t="str">
        <f>"00855527"</f>
        <v>00855527</v>
      </c>
      <c r="C477" s="3" t="s">
        <v>8</v>
      </c>
    </row>
    <row r="478" spans="1:3" x14ac:dyDescent="0.45">
      <c r="A478" s="2">
        <v>472</v>
      </c>
      <c r="B478" s="3" t="str">
        <f>"00855963"</f>
        <v>00855963</v>
      </c>
      <c r="C478" s="3" t="s">
        <v>8</v>
      </c>
    </row>
    <row r="479" spans="1:3" x14ac:dyDescent="0.45">
      <c r="A479" s="2">
        <v>473</v>
      </c>
      <c r="B479" s="3" t="str">
        <f>"00856251"</f>
        <v>00856251</v>
      </c>
      <c r="C479" s="3" t="s">
        <v>8</v>
      </c>
    </row>
    <row r="480" spans="1:3" x14ac:dyDescent="0.45">
      <c r="A480" s="2">
        <v>474</v>
      </c>
      <c r="B480" s="3" t="str">
        <f>"00856592"</f>
        <v>00856592</v>
      </c>
      <c r="C480" s="3" t="str">
        <f>"002"</f>
        <v>002</v>
      </c>
    </row>
    <row r="481" spans="1:3" x14ac:dyDescent="0.45">
      <c r="A481" s="2">
        <v>475</v>
      </c>
      <c r="B481" s="3" t="str">
        <f>"00857005"</f>
        <v>00857005</v>
      </c>
      <c r="C481" s="3" t="str">
        <f>"002"</f>
        <v>002</v>
      </c>
    </row>
    <row r="482" spans="1:3" x14ac:dyDescent="0.45">
      <c r="A482" s="2">
        <v>476</v>
      </c>
      <c r="B482" s="3" t="str">
        <f>"00857939"</f>
        <v>00857939</v>
      </c>
      <c r="C482" s="3" t="s">
        <v>8</v>
      </c>
    </row>
    <row r="483" spans="1:3" x14ac:dyDescent="0.45">
      <c r="A483" s="2">
        <v>477</v>
      </c>
      <c r="B483" s="3" t="str">
        <f>"00858077"</f>
        <v>00858077</v>
      </c>
      <c r="C483" s="3" t="str">
        <f>"002"</f>
        <v>002</v>
      </c>
    </row>
    <row r="484" spans="1:3" x14ac:dyDescent="0.45">
      <c r="A484" s="2">
        <v>478</v>
      </c>
      <c r="B484" s="3" t="str">
        <f>"00859884"</f>
        <v>00859884</v>
      </c>
      <c r="C484" s="3" t="str">
        <f>"002"</f>
        <v>002</v>
      </c>
    </row>
    <row r="485" spans="1:3" x14ac:dyDescent="0.45">
      <c r="A485" s="2">
        <v>479</v>
      </c>
      <c r="B485" s="3" t="str">
        <f>"00860116"</f>
        <v>00860116</v>
      </c>
      <c r="C485" s="3" t="str">
        <f>"002"</f>
        <v>002</v>
      </c>
    </row>
    <row r="486" spans="1:3" x14ac:dyDescent="0.45">
      <c r="A486" s="2">
        <v>480</v>
      </c>
      <c r="B486" s="3" t="str">
        <f>"00865041"</f>
        <v>00865041</v>
      </c>
      <c r="C486" s="3" t="s">
        <v>8</v>
      </c>
    </row>
    <row r="487" spans="1:3" x14ac:dyDescent="0.45">
      <c r="A487" s="2">
        <v>481</v>
      </c>
      <c r="B487" s="3" t="str">
        <f>"00865364"</f>
        <v>00865364</v>
      </c>
      <c r="C487" s="3" t="str">
        <f>"002"</f>
        <v>002</v>
      </c>
    </row>
    <row r="488" spans="1:3" x14ac:dyDescent="0.45">
      <c r="A488" s="2">
        <v>482</v>
      </c>
      <c r="B488" s="3" t="str">
        <f>"00866841"</f>
        <v>00866841</v>
      </c>
      <c r="C488" s="3" t="s">
        <v>11</v>
      </c>
    </row>
    <row r="489" spans="1:3" x14ac:dyDescent="0.45">
      <c r="A489" s="2">
        <v>483</v>
      </c>
      <c r="B489" s="3" t="str">
        <f>"00867747"</f>
        <v>00867747</v>
      </c>
      <c r="C489" s="3" t="str">
        <f>"002"</f>
        <v>002</v>
      </c>
    </row>
    <row r="490" spans="1:3" x14ac:dyDescent="0.45">
      <c r="A490" s="2">
        <v>484</v>
      </c>
      <c r="B490" s="3" t="str">
        <f>"00867810"</f>
        <v>00867810</v>
      </c>
      <c r="C490" s="3" t="s">
        <v>8</v>
      </c>
    </row>
    <row r="491" spans="1:3" x14ac:dyDescent="0.45">
      <c r="A491" s="2">
        <v>485</v>
      </c>
      <c r="B491" s="3" t="str">
        <f>"00869569"</f>
        <v>00869569</v>
      </c>
      <c r="C491" s="3" t="s">
        <v>8</v>
      </c>
    </row>
    <row r="492" spans="1:3" x14ac:dyDescent="0.45">
      <c r="A492" s="2">
        <v>486</v>
      </c>
      <c r="B492" s="3" t="str">
        <f>"00869820"</f>
        <v>00869820</v>
      </c>
      <c r="C492" s="3" t="str">
        <f>"002"</f>
        <v>002</v>
      </c>
    </row>
    <row r="493" spans="1:3" x14ac:dyDescent="0.45">
      <c r="A493" s="2">
        <v>487</v>
      </c>
      <c r="B493" s="3" t="str">
        <f>"00872146"</f>
        <v>00872146</v>
      </c>
      <c r="C493" s="3" t="s">
        <v>6</v>
      </c>
    </row>
    <row r="494" spans="1:3" x14ac:dyDescent="0.45">
      <c r="A494" s="2">
        <v>488</v>
      </c>
      <c r="B494" s="3" t="str">
        <f>"00874691"</f>
        <v>00874691</v>
      </c>
      <c r="C494" s="3" t="str">
        <f>"004"</f>
        <v>004</v>
      </c>
    </row>
    <row r="495" spans="1:3" x14ac:dyDescent="0.45">
      <c r="A495" s="2">
        <v>489</v>
      </c>
      <c r="B495" s="3" t="str">
        <f>"00875491"</f>
        <v>00875491</v>
      </c>
      <c r="C495" s="3" t="s">
        <v>8</v>
      </c>
    </row>
    <row r="496" spans="1:3" x14ac:dyDescent="0.45">
      <c r="A496" s="2">
        <v>490</v>
      </c>
      <c r="B496" s="3" t="str">
        <f>"00876961"</f>
        <v>00876961</v>
      </c>
      <c r="C496" s="3" t="str">
        <f>"002"</f>
        <v>002</v>
      </c>
    </row>
    <row r="497" spans="1:3" x14ac:dyDescent="0.45">
      <c r="A497" s="2">
        <v>491</v>
      </c>
      <c r="B497" s="3" t="str">
        <f>"00878125"</f>
        <v>00878125</v>
      </c>
      <c r="C497" s="3" t="str">
        <f>"002"</f>
        <v>002</v>
      </c>
    </row>
    <row r="498" spans="1:3" ht="28.5" x14ac:dyDescent="0.45">
      <c r="A498" s="2">
        <v>492</v>
      </c>
      <c r="B498" s="3" t="str">
        <f>"00878445"</f>
        <v>00878445</v>
      </c>
      <c r="C498" s="3" t="s">
        <v>7</v>
      </c>
    </row>
    <row r="499" spans="1:3" x14ac:dyDescent="0.45">
      <c r="A499" s="2">
        <v>493</v>
      </c>
      <c r="B499" s="3" t="str">
        <f>"00878963"</f>
        <v>00878963</v>
      </c>
      <c r="C499" s="3" t="s">
        <v>8</v>
      </c>
    </row>
    <row r="500" spans="1:3" x14ac:dyDescent="0.45">
      <c r="A500" s="2">
        <v>494</v>
      </c>
      <c r="B500" s="3" t="str">
        <f>"00879269"</f>
        <v>00879269</v>
      </c>
      <c r="C500" s="3" t="s">
        <v>11</v>
      </c>
    </row>
    <row r="501" spans="1:3" x14ac:dyDescent="0.45">
      <c r="A501" s="2">
        <v>495</v>
      </c>
      <c r="B501" s="3" t="str">
        <f>"00879572"</f>
        <v>00879572</v>
      </c>
      <c r="C501" s="3" t="str">
        <f>"001"</f>
        <v>001</v>
      </c>
    </row>
    <row r="502" spans="1:3" x14ac:dyDescent="0.45">
      <c r="A502" s="2">
        <v>496</v>
      </c>
      <c r="B502" s="3" t="str">
        <f>"00882185"</f>
        <v>00882185</v>
      </c>
      <c r="C502" s="3" t="s">
        <v>8</v>
      </c>
    </row>
    <row r="503" spans="1:3" x14ac:dyDescent="0.45">
      <c r="A503" s="2">
        <v>497</v>
      </c>
      <c r="B503" s="3" t="str">
        <f>"00882438"</f>
        <v>00882438</v>
      </c>
      <c r="C503" s="3" t="s">
        <v>8</v>
      </c>
    </row>
    <row r="504" spans="1:3" x14ac:dyDescent="0.45">
      <c r="A504" s="2">
        <v>498</v>
      </c>
      <c r="B504" s="3" t="str">
        <f>"00882741"</f>
        <v>00882741</v>
      </c>
      <c r="C504" s="3" t="s">
        <v>8</v>
      </c>
    </row>
    <row r="505" spans="1:3" x14ac:dyDescent="0.45">
      <c r="A505" s="2">
        <v>499</v>
      </c>
      <c r="B505" s="3" t="str">
        <f>"00883121"</f>
        <v>00883121</v>
      </c>
      <c r="C505" s="3" t="s">
        <v>8</v>
      </c>
    </row>
    <row r="506" spans="1:3" ht="28.5" x14ac:dyDescent="0.45">
      <c r="A506" s="2">
        <v>500</v>
      </c>
      <c r="B506" s="3" t="str">
        <f>"00885955"</f>
        <v>00885955</v>
      </c>
      <c r="C506" s="3" t="s">
        <v>7</v>
      </c>
    </row>
    <row r="507" spans="1:3" x14ac:dyDescent="0.45">
      <c r="A507" s="2">
        <v>501</v>
      </c>
      <c r="B507" s="3" t="str">
        <f>"00886607"</f>
        <v>00886607</v>
      </c>
      <c r="C507" s="3" t="s">
        <v>8</v>
      </c>
    </row>
    <row r="508" spans="1:3" x14ac:dyDescent="0.45">
      <c r="A508" s="2">
        <v>502</v>
      </c>
      <c r="B508" s="3" t="str">
        <f>"00887954"</f>
        <v>00887954</v>
      </c>
      <c r="C508" s="3" t="s">
        <v>8</v>
      </c>
    </row>
    <row r="509" spans="1:3" x14ac:dyDescent="0.45">
      <c r="A509" s="2">
        <v>503</v>
      </c>
      <c r="B509" s="3" t="str">
        <f>"00889244"</f>
        <v>00889244</v>
      </c>
      <c r="C509" s="3" t="str">
        <f>"002"</f>
        <v>002</v>
      </c>
    </row>
    <row r="510" spans="1:3" x14ac:dyDescent="0.45">
      <c r="A510" s="2">
        <v>504</v>
      </c>
      <c r="B510" s="3" t="str">
        <f>"00889768"</f>
        <v>00889768</v>
      </c>
      <c r="C510" s="3" t="s">
        <v>6</v>
      </c>
    </row>
    <row r="511" spans="1:3" x14ac:dyDescent="0.45">
      <c r="A511" s="2">
        <v>505</v>
      </c>
      <c r="B511" s="3" t="str">
        <f>"00890059"</f>
        <v>00890059</v>
      </c>
      <c r="C511" s="3" t="str">
        <f>"002"</f>
        <v>002</v>
      </c>
    </row>
    <row r="512" spans="1:3" x14ac:dyDescent="0.45">
      <c r="A512" s="2">
        <v>506</v>
      </c>
      <c r="B512" s="3" t="str">
        <f>"00890083"</f>
        <v>00890083</v>
      </c>
      <c r="C512" s="3" t="str">
        <f>"002"</f>
        <v>002</v>
      </c>
    </row>
    <row r="513" spans="1:3" x14ac:dyDescent="0.45">
      <c r="A513" s="2">
        <v>507</v>
      </c>
      <c r="B513" s="3" t="str">
        <f>"00890488"</f>
        <v>00890488</v>
      </c>
      <c r="C513" s="3" t="str">
        <f>"002"</f>
        <v>002</v>
      </c>
    </row>
    <row r="514" spans="1:3" x14ac:dyDescent="0.45">
      <c r="A514" s="2">
        <v>508</v>
      </c>
      <c r="B514" s="3" t="str">
        <f>"00890564"</f>
        <v>00890564</v>
      </c>
      <c r="C514" s="3" t="s">
        <v>10</v>
      </c>
    </row>
    <row r="515" spans="1:3" ht="28.5" x14ac:dyDescent="0.45">
      <c r="A515" s="2">
        <v>509</v>
      </c>
      <c r="B515" s="3" t="str">
        <f>"00890638"</f>
        <v>00890638</v>
      </c>
      <c r="C515" s="3" t="s">
        <v>7</v>
      </c>
    </row>
    <row r="516" spans="1:3" x14ac:dyDescent="0.45">
      <c r="A516" s="2">
        <v>510</v>
      </c>
      <c r="B516" s="3" t="str">
        <f>"00890840"</f>
        <v>00890840</v>
      </c>
      <c r="C516" s="3" t="s">
        <v>15</v>
      </c>
    </row>
    <row r="517" spans="1:3" x14ac:dyDescent="0.45">
      <c r="A517" s="2">
        <v>511</v>
      </c>
      <c r="B517" s="3" t="str">
        <f>"00891029"</f>
        <v>00891029</v>
      </c>
      <c r="C517" s="3" t="s">
        <v>8</v>
      </c>
    </row>
    <row r="518" spans="1:3" x14ac:dyDescent="0.45">
      <c r="A518" s="2">
        <v>512</v>
      </c>
      <c r="B518" s="3" t="str">
        <f>"00891161"</f>
        <v>00891161</v>
      </c>
      <c r="C518" s="3" t="s">
        <v>11</v>
      </c>
    </row>
    <row r="519" spans="1:3" x14ac:dyDescent="0.45">
      <c r="A519" s="2">
        <v>513</v>
      </c>
      <c r="B519" s="3" t="str">
        <f>"00891407"</f>
        <v>00891407</v>
      </c>
      <c r="C519" s="3" t="s">
        <v>8</v>
      </c>
    </row>
    <row r="520" spans="1:3" ht="42.75" x14ac:dyDescent="0.45">
      <c r="A520" s="2">
        <v>514</v>
      </c>
      <c r="B520" s="3" t="str">
        <f>"00891660"</f>
        <v>00891660</v>
      </c>
      <c r="C520" s="3" t="s">
        <v>16</v>
      </c>
    </row>
    <row r="521" spans="1:3" x14ac:dyDescent="0.45">
      <c r="A521" s="2">
        <v>515</v>
      </c>
      <c r="B521" s="3" t="str">
        <f>"00891987"</f>
        <v>00891987</v>
      </c>
      <c r="C521" s="3" t="s">
        <v>8</v>
      </c>
    </row>
    <row r="522" spans="1:3" x14ac:dyDescent="0.45">
      <c r="A522" s="2">
        <v>516</v>
      </c>
      <c r="B522" s="3" t="str">
        <f>"00892674"</f>
        <v>00892674</v>
      </c>
      <c r="C522" s="3" t="str">
        <f>"002"</f>
        <v>002</v>
      </c>
    </row>
    <row r="523" spans="1:3" x14ac:dyDescent="0.45">
      <c r="A523" s="2">
        <v>517</v>
      </c>
      <c r="B523" s="3" t="str">
        <f>"00892790"</f>
        <v>00892790</v>
      </c>
      <c r="C523" s="3" t="str">
        <f>"004"</f>
        <v>004</v>
      </c>
    </row>
    <row r="524" spans="1:3" x14ac:dyDescent="0.45">
      <c r="A524" s="2">
        <v>518</v>
      </c>
      <c r="B524" s="3" t="str">
        <f>"00893065"</f>
        <v>00893065</v>
      </c>
      <c r="C524" s="3" t="s">
        <v>6</v>
      </c>
    </row>
    <row r="525" spans="1:3" x14ac:dyDescent="0.45">
      <c r="A525" s="2">
        <v>519</v>
      </c>
      <c r="B525" s="3" t="str">
        <f>"00893079"</f>
        <v>00893079</v>
      </c>
      <c r="C525" s="3" t="s">
        <v>8</v>
      </c>
    </row>
    <row r="526" spans="1:3" x14ac:dyDescent="0.45">
      <c r="A526" s="2">
        <v>520</v>
      </c>
      <c r="B526" s="3" t="str">
        <f>"00893160"</f>
        <v>00893160</v>
      </c>
      <c r="C526" s="3" t="str">
        <f>"002"</f>
        <v>002</v>
      </c>
    </row>
    <row r="527" spans="1:3" x14ac:dyDescent="0.45">
      <c r="A527" s="2">
        <v>521</v>
      </c>
      <c r="B527" s="3" t="str">
        <f>"00893501"</f>
        <v>00893501</v>
      </c>
      <c r="C527" s="3" t="s">
        <v>8</v>
      </c>
    </row>
    <row r="528" spans="1:3" x14ac:dyDescent="0.45">
      <c r="A528" s="2">
        <v>522</v>
      </c>
      <c r="B528" s="3" t="str">
        <f>"00897147"</f>
        <v>00897147</v>
      </c>
      <c r="C528" s="3" t="s">
        <v>8</v>
      </c>
    </row>
    <row r="529" spans="1:3" x14ac:dyDescent="0.45">
      <c r="A529" s="2">
        <v>523</v>
      </c>
      <c r="B529" s="3" t="str">
        <f>"00898081"</f>
        <v>00898081</v>
      </c>
      <c r="C529" s="3" t="s">
        <v>11</v>
      </c>
    </row>
    <row r="530" spans="1:3" x14ac:dyDescent="0.45">
      <c r="A530" s="2">
        <v>524</v>
      </c>
      <c r="B530" s="3" t="str">
        <f>"00898328"</f>
        <v>00898328</v>
      </c>
      <c r="C530" s="3" t="s">
        <v>10</v>
      </c>
    </row>
    <row r="531" spans="1:3" x14ac:dyDescent="0.45">
      <c r="A531" s="2">
        <v>525</v>
      </c>
      <c r="B531" s="3" t="str">
        <f>"00898435"</f>
        <v>00898435</v>
      </c>
      <c r="C531" s="3" t="s">
        <v>6</v>
      </c>
    </row>
    <row r="532" spans="1:3" x14ac:dyDescent="0.45">
      <c r="A532" s="2">
        <v>526</v>
      </c>
      <c r="B532" s="3" t="str">
        <f>"00898722"</f>
        <v>00898722</v>
      </c>
      <c r="C532" s="3" t="s">
        <v>8</v>
      </c>
    </row>
    <row r="533" spans="1:3" x14ac:dyDescent="0.45">
      <c r="A533" s="2">
        <v>527</v>
      </c>
      <c r="B533" s="3" t="str">
        <f>"00899202"</f>
        <v>00899202</v>
      </c>
      <c r="C533" s="3" t="str">
        <f>"002"</f>
        <v>002</v>
      </c>
    </row>
    <row r="534" spans="1:3" x14ac:dyDescent="0.45">
      <c r="A534" s="2">
        <v>528</v>
      </c>
      <c r="B534" s="3" t="str">
        <f>"00899595"</f>
        <v>00899595</v>
      </c>
      <c r="C534" s="3" t="s">
        <v>8</v>
      </c>
    </row>
    <row r="535" spans="1:3" x14ac:dyDescent="0.45">
      <c r="A535" s="2">
        <v>529</v>
      </c>
      <c r="B535" s="3" t="str">
        <f>"00899789"</f>
        <v>00899789</v>
      </c>
      <c r="C535" s="3" t="str">
        <f>"004"</f>
        <v>004</v>
      </c>
    </row>
    <row r="536" spans="1:3" x14ac:dyDescent="0.45">
      <c r="A536" s="2">
        <v>530</v>
      </c>
      <c r="B536" s="3" t="str">
        <f>"00901145"</f>
        <v>00901145</v>
      </c>
      <c r="C536" s="3" t="str">
        <f>"002"</f>
        <v>002</v>
      </c>
    </row>
    <row r="537" spans="1:3" x14ac:dyDescent="0.45">
      <c r="A537" s="2">
        <v>531</v>
      </c>
      <c r="B537" s="3" t="str">
        <f>"00902264"</f>
        <v>00902264</v>
      </c>
      <c r="C537" s="3" t="str">
        <f>"002"</f>
        <v>002</v>
      </c>
    </row>
    <row r="538" spans="1:3" x14ac:dyDescent="0.45">
      <c r="A538" s="2">
        <v>532</v>
      </c>
      <c r="B538" s="3" t="str">
        <f>"00902949"</f>
        <v>00902949</v>
      </c>
      <c r="C538" s="3" t="str">
        <f>"002"</f>
        <v>002</v>
      </c>
    </row>
    <row r="539" spans="1:3" x14ac:dyDescent="0.45">
      <c r="A539" s="2">
        <v>533</v>
      </c>
      <c r="B539" s="3" t="str">
        <f>"00904102"</f>
        <v>00904102</v>
      </c>
      <c r="C539" s="3" t="str">
        <f>"002"</f>
        <v>002</v>
      </c>
    </row>
    <row r="540" spans="1:3" x14ac:dyDescent="0.45">
      <c r="A540" s="2">
        <v>534</v>
      </c>
      <c r="B540" s="3" t="str">
        <f>"00904636"</f>
        <v>00904636</v>
      </c>
      <c r="C540" s="3" t="str">
        <f>"002"</f>
        <v>002</v>
      </c>
    </row>
    <row r="541" spans="1:3" x14ac:dyDescent="0.45">
      <c r="A541" s="2">
        <v>535</v>
      </c>
      <c r="B541" s="3" t="str">
        <f>"00905282"</f>
        <v>00905282</v>
      </c>
      <c r="C541" s="3" t="s">
        <v>8</v>
      </c>
    </row>
    <row r="542" spans="1:3" x14ac:dyDescent="0.45">
      <c r="A542" s="2">
        <v>536</v>
      </c>
      <c r="B542" s="3" t="str">
        <f>"00907423"</f>
        <v>00907423</v>
      </c>
      <c r="C542" s="3" t="s">
        <v>8</v>
      </c>
    </row>
    <row r="543" spans="1:3" x14ac:dyDescent="0.45">
      <c r="A543" s="2">
        <v>537</v>
      </c>
      <c r="B543" s="3" t="str">
        <f>"00907608"</f>
        <v>00907608</v>
      </c>
      <c r="C543" s="3" t="s">
        <v>11</v>
      </c>
    </row>
    <row r="544" spans="1:3" x14ac:dyDescent="0.45">
      <c r="A544" s="2">
        <v>538</v>
      </c>
      <c r="B544" s="3" t="str">
        <f>"00908797"</f>
        <v>00908797</v>
      </c>
      <c r="C544" s="3" t="str">
        <f>"002"</f>
        <v>002</v>
      </c>
    </row>
    <row r="545" spans="1:3" x14ac:dyDescent="0.45">
      <c r="A545" s="2">
        <v>539</v>
      </c>
      <c r="B545" s="3" t="str">
        <f>"00909816"</f>
        <v>00909816</v>
      </c>
      <c r="C545" s="3" t="str">
        <f>"002"</f>
        <v>002</v>
      </c>
    </row>
    <row r="546" spans="1:3" x14ac:dyDescent="0.45">
      <c r="A546" s="2">
        <v>540</v>
      </c>
      <c r="B546" s="3" t="str">
        <f>"00909936"</f>
        <v>00909936</v>
      </c>
      <c r="C546" s="3" t="s">
        <v>15</v>
      </c>
    </row>
    <row r="547" spans="1:3" x14ac:dyDescent="0.45">
      <c r="A547" s="2">
        <v>541</v>
      </c>
      <c r="B547" s="3" t="str">
        <f>"00910793"</f>
        <v>00910793</v>
      </c>
      <c r="C547" s="3" t="str">
        <f>"002"</f>
        <v>002</v>
      </c>
    </row>
    <row r="548" spans="1:3" x14ac:dyDescent="0.45">
      <c r="A548" s="2">
        <v>542</v>
      </c>
      <c r="B548" s="3" t="str">
        <f>"00911617"</f>
        <v>00911617</v>
      </c>
      <c r="C548" s="3" t="str">
        <f>"002"</f>
        <v>002</v>
      </c>
    </row>
    <row r="549" spans="1:3" x14ac:dyDescent="0.45">
      <c r="A549" s="2">
        <v>543</v>
      </c>
      <c r="B549" s="3" t="str">
        <f>"00914472"</f>
        <v>00914472</v>
      </c>
      <c r="C549" s="3" t="str">
        <f>"002"</f>
        <v>002</v>
      </c>
    </row>
    <row r="550" spans="1:3" x14ac:dyDescent="0.45">
      <c r="A550" s="2">
        <v>544</v>
      </c>
      <c r="B550" s="3" t="str">
        <f>"00914944"</f>
        <v>00914944</v>
      </c>
      <c r="C550" s="3" t="s">
        <v>6</v>
      </c>
    </row>
    <row r="551" spans="1:3" x14ac:dyDescent="0.45">
      <c r="A551" s="2">
        <v>545</v>
      </c>
      <c r="B551" s="3" t="str">
        <f>"00915169"</f>
        <v>00915169</v>
      </c>
      <c r="C551" s="3" t="s">
        <v>8</v>
      </c>
    </row>
    <row r="552" spans="1:3" x14ac:dyDescent="0.45">
      <c r="A552" s="2">
        <v>546</v>
      </c>
      <c r="B552" s="3" t="str">
        <f>"00917513"</f>
        <v>00917513</v>
      </c>
      <c r="C552" s="3" t="s">
        <v>11</v>
      </c>
    </row>
    <row r="553" spans="1:3" x14ac:dyDescent="0.45">
      <c r="A553" s="2">
        <v>547</v>
      </c>
      <c r="B553" s="3" t="str">
        <f>"00918063"</f>
        <v>00918063</v>
      </c>
      <c r="C553" s="3" t="str">
        <f>"002"</f>
        <v>002</v>
      </c>
    </row>
    <row r="554" spans="1:3" x14ac:dyDescent="0.45">
      <c r="A554" s="2">
        <v>548</v>
      </c>
      <c r="B554" s="3" t="str">
        <f>"00919142"</f>
        <v>00919142</v>
      </c>
      <c r="C554" s="3" t="s">
        <v>11</v>
      </c>
    </row>
    <row r="555" spans="1:3" x14ac:dyDescent="0.45">
      <c r="A555" s="2">
        <v>549</v>
      </c>
      <c r="B555" s="3" t="str">
        <f>"00919790"</f>
        <v>00919790</v>
      </c>
      <c r="C555" s="3" t="str">
        <f>"002"</f>
        <v>002</v>
      </c>
    </row>
    <row r="556" spans="1:3" x14ac:dyDescent="0.45">
      <c r="A556" s="2">
        <v>550</v>
      </c>
      <c r="B556" s="3" t="str">
        <f>"00920401"</f>
        <v>00920401</v>
      </c>
      <c r="C556" s="3" t="str">
        <f>"002"</f>
        <v>002</v>
      </c>
    </row>
    <row r="557" spans="1:3" x14ac:dyDescent="0.45">
      <c r="A557" s="2">
        <v>551</v>
      </c>
      <c r="B557" s="3" t="str">
        <f>"00923509"</f>
        <v>00923509</v>
      </c>
      <c r="C557" s="3" t="s">
        <v>11</v>
      </c>
    </row>
    <row r="558" spans="1:3" x14ac:dyDescent="0.45">
      <c r="A558" s="2">
        <v>552</v>
      </c>
      <c r="B558" s="3" t="str">
        <f>"00924286"</f>
        <v>00924286</v>
      </c>
      <c r="C558" s="3" t="str">
        <f>"002"</f>
        <v>002</v>
      </c>
    </row>
    <row r="559" spans="1:3" x14ac:dyDescent="0.45">
      <c r="A559" s="2">
        <v>553</v>
      </c>
      <c r="B559" s="3" t="str">
        <f>"00924724"</f>
        <v>00924724</v>
      </c>
      <c r="C559" s="3" t="s">
        <v>8</v>
      </c>
    </row>
    <row r="560" spans="1:3" x14ac:dyDescent="0.45">
      <c r="A560" s="2">
        <v>554</v>
      </c>
      <c r="B560" s="3" t="str">
        <f>"00927294"</f>
        <v>00927294</v>
      </c>
      <c r="C560" s="3" t="s">
        <v>11</v>
      </c>
    </row>
    <row r="561" spans="1:3" x14ac:dyDescent="0.45">
      <c r="A561" s="2">
        <v>555</v>
      </c>
      <c r="B561" s="3" t="str">
        <f>"00927346"</f>
        <v>00927346</v>
      </c>
      <c r="C561" s="3" t="str">
        <f>"002"</f>
        <v>002</v>
      </c>
    </row>
    <row r="562" spans="1:3" x14ac:dyDescent="0.45">
      <c r="A562" s="2">
        <v>556</v>
      </c>
      <c r="B562" s="3" t="str">
        <f>"00930528"</f>
        <v>00930528</v>
      </c>
      <c r="C562" s="3" t="s">
        <v>8</v>
      </c>
    </row>
    <row r="563" spans="1:3" x14ac:dyDescent="0.45">
      <c r="A563" s="2">
        <v>557</v>
      </c>
      <c r="B563" s="3" t="str">
        <f>"00931006"</f>
        <v>00931006</v>
      </c>
      <c r="C563" s="3" t="s">
        <v>8</v>
      </c>
    </row>
    <row r="564" spans="1:3" x14ac:dyDescent="0.45">
      <c r="A564" s="2">
        <v>558</v>
      </c>
      <c r="B564" s="3" t="str">
        <f>"00932076"</f>
        <v>00932076</v>
      </c>
      <c r="C564" s="3" t="s">
        <v>8</v>
      </c>
    </row>
    <row r="565" spans="1:3" x14ac:dyDescent="0.45">
      <c r="A565" s="2">
        <v>559</v>
      </c>
      <c r="B565" s="3" t="str">
        <f>"00933614"</f>
        <v>00933614</v>
      </c>
      <c r="C565" s="3" t="s">
        <v>8</v>
      </c>
    </row>
    <row r="566" spans="1:3" x14ac:dyDescent="0.45">
      <c r="A566" s="2">
        <v>560</v>
      </c>
      <c r="B566" s="3" t="str">
        <f>"00933830"</f>
        <v>00933830</v>
      </c>
      <c r="C566" s="3" t="s">
        <v>8</v>
      </c>
    </row>
    <row r="567" spans="1:3" x14ac:dyDescent="0.45">
      <c r="A567" s="2">
        <v>561</v>
      </c>
      <c r="B567" s="3" t="str">
        <f>"00934251"</f>
        <v>00934251</v>
      </c>
      <c r="C567" s="3" t="s">
        <v>8</v>
      </c>
    </row>
    <row r="568" spans="1:3" x14ac:dyDescent="0.45">
      <c r="A568" s="2">
        <v>562</v>
      </c>
      <c r="B568" s="3" t="str">
        <f>"00935261"</f>
        <v>00935261</v>
      </c>
      <c r="C568" s="3" t="str">
        <f>"002"</f>
        <v>002</v>
      </c>
    </row>
    <row r="569" spans="1:3" x14ac:dyDescent="0.45">
      <c r="A569" s="2">
        <v>563</v>
      </c>
      <c r="B569" s="3" t="str">
        <f>"00936836"</f>
        <v>00936836</v>
      </c>
      <c r="C569" s="3" t="s">
        <v>8</v>
      </c>
    </row>
    <row r="570" spans="1:3" x14ac:dyDescent="0.45">
      <c r="A570" s="2">
        <v>564</v>
      </c>
      <c r="B570" s="3" t="str">
        <f>"00937159"</f>
        <v>00937159</v>
      </c>
      <c r="C570" s="3" t="str">
        <f>"002"</f>
        <v>002</v>
      </c>
    </row>
    <row r="571" spans="1:3" x14ac:dyDescent="0.45">
      <c r="A571" s="2">
        <v>565</v>
      </c>
      <c r="B571" s="3" t="str">
        <f>"00938638"</f>
        <v>00938638</v>
      </c>
      <c r="C571" s="3" t="str">
        <f>"002"</f>
        <v>002</v>
      </c>
    </row>
    <row r="572" spans="1:3" x14ac:dyDescent="0.45">
      <c r="A572" s="2">
        <v>566</v>
      </c>
      <c r="B572" s="3" t="str">
        <f>"00938687"</f>
        <v>00938687</v>
      </c>
      <c r="C572" s="3" t="s">
        <v>8</v>
      </c>
    </row>
    <row r="573" spans="1:3" x14ac:dyDescent="0.45">
      <c r="A573" s="2">
        <v>567</v>
      </c>
      <c r="B573" s="3" t="str">
        <f>"00940920"</f>
        <v>00940920</v>
      </c>
      <c r="C573" s="3" t="s">
        <v>8</v>
      </c>
    </row>
    <row r="574" spans="1:3" x14ac:dyDescent="0.45">
      <c r="A574" s="2">
        <v>568</v>
      </c>
      <c r="B574" s="3" t="str">
        <f>"00945340"</f>
        <v>00945340</v>
      </c>
      <c r="C574" s="3" t="str">
        <f>"002"</f>
        <v>002</v>
      </c>
    </row>
    <row r="575" spans="1:3" x14ac:dyDescent="0.45">
      <c r="A575" s="2">
        <v>569</v>
      </c>
      <c r="B575" s="3" t="str">
        <f>"00949863"</f>
        <v>00949863</v>
      </c>
      <c r="C575" s="3" t="s">
        <v>8</v>
      </c>
    </row>
    <row r="576" spans="1:3" x14ac:dyDescent="0.45">
      <c r="A576" s="2">
        <v>570</v>
      </c>
      <c r="B576" s="3" t="str">
        <f>"00949894"</f>
        <v>00949894</v>
      </c>
      <c r="C576" s="3" t="str">
        <f>"002"</f>
        <v>002</v>
      </c>
    </row>
    <row r="577" spans="1:3" x14ac:dyDescent="0.45">
      <c r="A577" s="2">
        <v>571</v>
      </c>
      <c r="B577" s="3" t="str">
        <f>"00949900"</f>
        <v>00949900</v>
      </c>
      <c r="C577" s="3" t="str">
        <f>"002"</f>
        <v>002</v>
      </c>
    </row>
    <row r="578" spans="1:3" x14ac:dyDescent="0.45">
      <c r="A578" s="2">
        <v>572</v>
      </c>
      <c r="B578" s="3" t="str">
        <f>"00951388"</f>
        <v>00951388</v>
      </c>
      <c r="C578" s="3" t="str">
        <f>"002"</f>
        <v>002</v>
      </c>
    </row>
    <row r="579" spans="1:3" x14ac:dyDescent="0.45">
      <c r="A579" s="2">
        <v>573</v>
      </c>
      <c r="B579" s="3" t="str">
        <f>"00952070"</f>
        <v>00952070</v>
      </c>
      <c r="C579" s="3" t="str">
        <f>"002"</f>
        <v>002</v>
      </c>
    </row>
    <row r="580" spans="1:3" x14ac:dyDescent="0.45">
      <c r="A580" s="2">
        <v>574</v>
      </c>
      <c r="B580" s="3" t="str">
        <f>"00953850"</f>
        <v>00953850</v>
      </c>
      <c r="C580" s="3" t="str">
        <f>"002"</f>
        <v>002</v>
      </c>
    </row>
    <row r="581" spans="1:3" x14ac:dyDescent="0.45">
      <c r="A581" s="2">
        <v>575</v>
      </c>
      <c r="B581" s="3" t="str">
        <f>"00954302"</f>
        <v>00954302</v>
      </c>
      <c r="C581" s="3" t="s">
        <v>6</v>
      </c>
    </row>
    <row r="582" spans="1:3" x14ac:dyDescent="0.45">
      <c r="A582" s="2">
        <v>576</v>
      </c>
      <c r="B582" s="3" t="str">
        <f>"00956004"</f>
        <v>00956004</v>
      </c>
      <c r="C582" s="3" t="s">
        <v>11</v>
      </c>
    </row>
    <row r="583" spans="1:3" x14ac:dyDescent="0.45">
      <c r="A583" s="2">
        <v>577</v>
      </c>
      <c r="B583" s="3" t="str">
        <f>"00958233"</f>
        <v>00958233</v>
      </c>
      <c r="C583" s="3" t="str">
        <f>"002"</f>
        <v>002</v>
      </c>
    </row>
    <row r="584" spans="1:3" x14ac:dyDescent="0.45">
      <c r="A584" s="2">
        <v>578</v>
      </c>
      <c r="B584" s="3" t="str">
        <f>"00959519"</f>
        <v>00959519</v>
      </c>
      <c r="C584" s="3" t="str">
        <f>"002"</f>
        <v>002</v>
      </c>
    </row>
    <row r="585" spans="1:3" x14ac:dyDescent="0.45">
      <c r="A585" s="2">
        <v>579</v>
      </c>
      <c r="B585" s="3" t="str">
        <f>"00960798"</f>
        <v>00960798</v>
      </c>
      <c r="C585" s="3" t="s">
        <v>8</v>
      </c>
    </row>
    <row r="586" spans="1:3" x14ac:dyDescent="0.45">
      <c r="A586" s="2">
        <v>580</v>
      </c>
      <c r="B586" s="3" t="str">
        <f>"00961138"</f>
        <v>00961138</v>
      </c>
      <c r="C586" s="3" t="s">
        <v>8</v>
      </c>
    </row>
    <row r="587" spans="1:3" x14ac:dyDescent="0.45">
      <c r="A587" s="2">
        <v>581</v>
      </c>
      <c r="B587" s="3" t="str">
        <f>"00961220"</f>
        <v>00961220</v>
      </c>
      <c r="C587" s="3" t="s">
        <v>8</v>
      </c>
    </row>
    <row r="588" spans="1:3" x14ac:dyDescent="0.45">
      <c r="A588" s="2">
        <v>582</v>
      </c>
      <c r="B588" s="3" t="str">
        <f>"00961776"</f>
        <v>00961776</v>
      </c>
      <c r="C588" s="3" t="s">
        <v>8</v>
      </c>
    </row>
    <row r="589" spans="1:3" x14ac:dyDescent="0.45">
      <c r="A589" s="2">
        <v>583</v>
      </c>
      <c r="B589" s="3" t="str">
        <f>"00961958"</f>
        <v>00961958</v>
      </c>
      <c r="C589" s="3" t="str">
        <f>"002"</f>
        <v>002</v>
      </c>
    </row>
    <row r="590" spans="1:3" x14ac:dyDescent="0.45">
      <c r="A590" s="2">
        <v>584</v>
      </c>
      <c r="B590" s="3" t="str">
        <f>"00966836"</f>
        <v>00966836</v>
      </c>
      <c r="C590" s="3" t="s">
        <v>8</v>
      </c>
    </row>
    <row r="591" spans="1:3" x14ac:dyDescent="0.45">
      <c r="A591" s="2">
        <v>585</v>
      </c>
      <c r="B591" s="3" t="str">
        <f>"00967722"</f>
        <v>00967722</v>
      </c>
      <c r="C591" s="3" t="str">
        <f>"002"</f>
        <v>002</v>
      </c>
    </row>
    <row r="592" spans="1:3" x14ac:dyDescent="0.45">
      <c r="A592" s="2">
        <v>586</v>
      </c>
      <c r="B592" s="3" t="str">
        <f>"00969040"</f>
        <v>00969040</v>
      </c>
      <c r="C592" s="3" t="s">
        <v>8</v>
      </c>
    </row>
    <row r="593" spans="1:3" x14ac:dyDescent="0.45">
      <c r="A593" s="2">
        <v>587</v>
      </c>
      <c r="B593" s="3" t="str">
        <f>"00970724"</f>
        <v>00970724</v>
      </c>
      <c r="C593" s="3" t="s">
        <v>6</v>
      </c>
    </row>
    <row r="594" spans="1:3" x14ac:dyDescent="0.45">
      <c r="A594" s="2">
        <v>588</v>
      </c>
      <c r="B594" s="3" t="str">
        <f>"00971928"</f>
        <v>00971928</v>
      </c>
      <c r="C594" s="3" t="s">
        <v>10</v>
      </c>
    </row>
    <row r="595" spans="1:3" x14ac:dyDescent="0.45">
      <c r="A595" s="2">
        <v>589</v>
      </c>
      <c r="B595" s="3" t="str">
        <f>"00972448"</f>
        <v>00972448</v>
      </c>
      <c r="C595" s="3" t="str">
        <f>"002"</f>
        <v>002</v>
      </c>
    </row>
    <row r="596" spans="1:3" x14ac:dyDescent="0.45">
      <c r="A596" s="2">
        <v>590</v>
      </c>
      <c r="B596" s="3" t="str">
        <f>"00972640"</f>
        <v>00972640</v>
      </c>
      <c r="C596" s="3" t="s">
        <v>8</v>
      </c>
    </row>
    <row r="597" spans="1:3" x14ac:dyDescent="0.45">
      <c r="A597" s="2">
        <v>591</v>
      </c>
      <c r="B597" s="3" t="str">
        <f>"00973334"</f>
        <v>00973334</v>
      </c>
      <c r="C597" s="3" t="str">
        <f>"002"</f>
        <v>002</v>
      </c>
    </row>
    <row r="598" spans="1:3" x14ac:dyDescent="0.45">
      <c r="A598" s="2">
        <v>592</v>
      </c>
      <c r="B598" s="3" t="str">
        <f>"00973399"</f>
        <v>00973399</v>
      </c>
      <c r="C598" s="3" t="str">
        <f>"002"</f>
        <v>002</v>
      </c>
    </row>
    <row r="599" spans="1:3" ht="28.5" x14ac:dyDescent="0.45">
      <c r="A599" s="2">
        <v>593</v>
      </c>
      <c r="B599" s="3" t="str">
        <f>"00973613"</f>
        <v>00973613</v>
      </c>
      <c r="C599" s="3" t="s">
        <v>20</v>
      </c>
    </row>
    <row r="600" spans="1:3" x14ac:dyDescent="0.45">
      <c r="A600" s="2">
        <v>594</v>
      </c>
      <c r="B600" s="3" t="str">
        <f>"00973712"</f>
        <v>00973712</v>
      </c>
      <c r="C600" s="3" t="str">
        <f>"002"</f>
        <v>002</v>
      </c>
    </row>
    <row r="601" spans="1:3" x14ac:dyDescent="0.45">
      <c r="A601" s="2">
        <v>595</v>
      </c>
      <c r="B601" s="3" t="str">
        <f>"00973978"</f>
        <v>00973978</v>
      </c>
      <c r="C601" s="3" t="str">
        <f>"002"</f>
        <v>002</v>
      </c>
    </row>
    <row r="602" spans="1:3" x14ac:dyDescent="0.45">
      <c r="A602" s="2">
        <v>596</v>
      </c>
      <c r="B602" s="3" t="str">
        <f>"00974933"</f>
        <v>00974933</v>
      </c>
      <c r="C602" s="3" t="s">
        <v>10</v>
      </c>
    </row>
    <row r="603" spans="1:3" x14ac:dyDescent="0.45">
      <c r="A603" s="2">
        <v>597</v>
      </c>
      <c r="B603" s="3" t="str">
        <f>"00975005"</f>
        <v>00975005</v>
      </c>
      <c r="C603" s="3" t="str">
        <f>"002"</f>
        <v>002</v>
      </c>
    </row>
    <row r="604" spans="1:3" x14ac:dyDescent="0.45">
      <c r="A604" s="2">
        <v>598</v>
      </c>
      <c r="B604" s="3" t="str">
        <f>"00975934"</f>
        <v>00975934</v>
      </c>
      <c r="C604" s="3" t="str">
        <f>"004"</f>
        <v>004</v>
      </c>
    </row>
    <row r="605" spans="1:3" x14ac:dyDescent="0.45">
      <c r="A605" s="2">
        <v>599</v>
      </c>
      <c r="B605" s="3" t="str">
        <f>"00976345"</f>
        <v>00976345</v>
      </c>
      <c r="C605" s="3" t="s">
        <v>11</v>
      </c>
    </row>
    <row r="606" spans="1:3" x14ac:dyDescent="0.45">
      <c r="A606" s="2">
        <v>600</v>
      </c>
      <c r="B606" s="3" t="str">
        <f>"00976487"</f>
        <v>00976487</v>
      </c>
      <c r="C606" s="3" t="str">
        <f>"002"</f>
        <v>002</v>
      </c>
    </row>
    <row r="607" spans="1:3" ht="42.75" x14ac:dyDescent="0.45">
      <c r="A607" s="2">
        <v>601</v>
      </c>
      <c r="B607" s="3" t="str">
        <f>"00977000"</f>
        <v>00977000</v>
      </c>
      <c r="C607" s="3" t="s">
        <v>9</v>
      </c>
    </row>
    <row r="608" spans="1:3" ht="28.5" x14ac:dyDescent="0.45">
      <c r="A608" s="2">
        <v>602</v>
      </c>
      <c r="B608" s="3" t="str">
        <f>"00977255"</f>
        <v>00977255</v>
      </c>
      <c r="C608" s="3" t="s">
        <v>7</v>
      </c>
    </row>
    <row r="609" spans="1:3" ht="28.5" x14ac:dyDescent="0.45">
      <c r="A609" s="2">
        <v>603</v>
      </c>
      <c r="B609" s="3" t="str">
        <f>"00977343"</f>
        <v>00977343</v>
      </c>
      <c r="C609" s="3" t="s">
        <v>7</v>
      </c>
    </row>
    <row r="610" spans="1:3" x14ac:dyDescent="0.45">
      <c r="A610" s="2">
        <v>604</v>
      </c>
      <c r="B610" s="3" t="str">
        <f>"00977567"</f>
        <v>00977567</v>
      </c>
      <c r="C610" s="3" t="str">
        <f>"002"</f>
        <v>002</v>
      </c>
    </row>
    <row r="611" spans="1:3" x14ac:dyDescent="0.45">
      <c r="A611" s="2">
        <v>605</v>
      </c>
      <c r="B611" s="3" t="str">
        <f>"00977633"</f>
        <v>00977633</v>
      </c>
      <c r="C611" s="3" t="str">
        <f>"002"</f>
        <v>002</v>
      </c>
    </row>
    <row r="612" spans="1:3" x14ac:dyDescent="0.45">
      <c r="A612" s="2">
        <v>606</v>
      </c>
      <c r="B612" s="3" t="str">
        <f>"00978952"</f>
        <v>00978952</v>
      </c>
      <c r="C612" s="3" t="s">
        <v>6</v>
      </c>
    </row>
    <row r="613" spans="1:3" x14ac:dyDescent="0.45">
      <c r="A613" s="2">
        <v>607</v>
      </c>
      <c r="B613" s="3" t="str">
        <f>"00979587"</f>
        <v>00979587</v>
      </c>
      <c r="C613" s="3" t="str">
        <f>"004"</f>
        <v>004</v>
      </c>
    </row>
    <row r="614" spans="1:3" x14ac:dyDescent="0.45">
      <c r="A614" s="2">
        <v>608</v>
      </c>
      <c r="B614" s="3" t="str">
        <f>"00980067"</f>
        <v>00980067</v>
      </c>
      <c r="C614" s="3" t="s">
        <v>8</v>
      </c>
    </row>
    <row r="615" spans="1:3" x14ac:dyDescent="0.45">
      <c r="A615" s="2">
        <v>609</v>
      </c>
      <c r="B615" s="3" t="str">
        <f>"00980275"</f>
        <v>00980275</v>
      </c>
      <c r="C615" s="3" t="str">
        <f>"002"</f>
        <v>002</v>
      </c>
    </row>
    <row r="616" spans="1:3" x14ac:dyDescent="0.45">
      <c r="A616" s="2">
        <v>610</v>
      </c>
      <c r="B616" s="3" t="str">
        <f>"00980375"</f>
        <v>00980375</v>
      </c>
      <c r="C616" s="3" t="s">
        <v>8</v>
      </c>
    </row>
    <row r="617" spans="1:3" x14ac:dyDescent="0.45">
      <c r="A617" s="2">
        <v>611</v>
      </c>
      <c r="B617" s="3" t="str">
        <f>"00980667"</f>
        <v>00980667</v>
      </c>
      <c r="C617" s="3" t="str">
        <f>"002"</f>
        <v>002</v>
      </c>
    </row>
    <row r="618" spans="1:3" x14ac:dyDescent="0.45">
      <c r="A618" s="2">
        <v>612</v>
      </c>
      <c r="B618" s="3" t="str">
        <f>"00980918"</f>
        <v>00980918</v>
      </c>
      <c r="C618" s="3" t="str">
        <f>"002"</f>
        <v>002</v>
      </c>
    </row>
    <row r="619" spans="1:3" x14ac:dyDescent="0.45">
      <c r="A619" s="2">
        <v>613</v>
      </c>
      <c r="B619" s="3" t="str">
        <f>"00981038"</f>
        <v>00981038</v>
      </c>
      <c r="C619" s="3" t="s">
        <v>8</v>
      </c>
    </row>
    <row r="620" spans="1:3" x14ac:dyDescent="0.45">
      <c r="A620" s="2">
        <v>614</v>
      </c>
      <c r="B620" s="3" t="str">
        <f>"00981226"</f>
        <v>00981226</v>
      </c>
      <c r="C620" s="3" t="s">
        <v>8</v>
      </c>
    </row>
    <row r="621" spans="1:3" x14ac:dyDescent="0.45">
      <c r="A621" s="2">
        <v>615</v>
      </c>
      <c r="B621" s="3" t="str">
        <f>"00981433"</f>
        <v>00981433</v>
      </c>
      <c r="C621" s="3" t="str">
        <f>"002"</f>
        <v>002</v>
      </c>
    </row>
    <row r="622" spans="1:3" x14ac:dyDescent="0.45">
      <c r="A622" s="2">
        <v>616</v>
      </c>
      <c r="B622" s="3" t="str">
        <f>"00981516"</f>
        <v>00981516</v>
      </c>
      <c r="C622" s="3" t="s">
        <v>8</v>
      </c>
    </row>
    <row r="623" spans="1:3" x14ac:dyDescent="0.45">
      <c r="A623" s="2">
        <v>617</v>
      </c>
      <c r="B623" s="3" t="str">
        <f>"00981559"</f>
        <v>00981559</v>
      </c>
      <c r="C623" s="3" t="str">
        <f>"002"</f>
        <v>002</v>
      </c>
    </row>
    <row r="624" spans="1:3" x14ac:dyDescent="0.45">
      <c r="A624" s="2">
        <v>618</v>
      </c>
      <c r="B624" s="3" t="str">
        <f>"00981688"</f>
        <v>00981688</v>
      </c>
      <c r="C624" s="3" t="str">
        <f>"002"</f>
        <v>002</v>
      </c>
    </row>
    <row r="625" spans="1:3" x14ac:dyDescent="0.45">
      <c r="A625" s="2">
        <v>619</v>
      </c>
      <c r="B625" s="3" t="str">
        <f>"00981884"</f>
        <v>00981884</v>
      </c>
      <c r="C625" s="3" t="str">
        <f>"002"</f>
        <v>002</v>
      </c>
    </row>
    <row r="626" spans="1:3" x14ac:dyDescent="0.45">
      <c r="A626" s="2">
        <v>620</v>
      </c>
      <c r="B626" s="3" t="str">
        <f>"00981954"</f>
        <v>00981954</v>
      </c>
      <c r="C626" s="3" t="str">
        <f>"002"</f>
        <v>002</v>
      </c>
    </row>
    <row r="627" spans="1:3" x14ac:dyDescent="0.45">
      <c r="A627" s="2">
        <v>621</v>
      </c>
      <c r="B627" s="3" t="str">
        <f>"00981986"</f>
        <v>00981986</v>
      </c>
      <c r="C627" s="3" t="s">
        <v>8</v>
      </c>
    </row>
    <row r="628" spans="1:3" x14ac:dyDescent="0.45">
      <c r="A628" s="2">
        <v>622</v>
      </c>
      <c r="B628" s="3" t="str">
        <f>"00982281"</f>
        <v>00982281</v>
      </c>
      <c r="C628" s="3" t="str">
        <f t="shared" ref="C628:C633" si="0">"002"</f>
        <v>002</v>
      </c>
    </row>
    <row r="629" spans="1:3" x14ac:dyDescent="0.45">
      <c r="A629" s="2">
        <v>623</v>
      </c>
      <c r="B629" s="3" t="str">
        <f>"00982323"</f>
        <v>00982323</v>
      </c>
      <c r="C629" s="3" t="str">
        <f t="shared" si="0"/>
        <v>002</v>
      </c>
    </row>
    <row r="630" spans="1:3" x14ac:dyDescent="0.45">
      <c r="A630" s="2">
        <v>624</v>
      </c>
      <c r="B630" s="3" t="str">
        <f>"00982347"</f>
        <v>00982347</v>
      </c>
      <c r="C630" s="3" t="str">
        <f t="shared" si="0"/>
        <v>002</v>
      </c>
    </row>
    <row r="631" spans="1:3" x14ac:dyDescent="0.45">
      <c r="A631" s="2">
        <v>625</v>
      </c>
      <c r="B631" s="3" t="str">
        <f>"00982423"</f>
        <v>00982423</v>
      </c>
      <c r="C631" s="3" t="str">
        <f t="shared" si="0"/>
        <v>002</v>
      </c>
    </row>
    <row r="632" spans="1:3" x14ac:dyDescent="0.45">
      <c r="A632" s="2">
        <v>626</v>
      </c>
      <c r="B632" s="3" t="str">
        <f>"00982523"</f>
        <v>00982523</v>
      </c>
      <c r="C632" s="3" t="str">
        <f t="shared" si="0"/>
        <v>002</v>
      </c>
    </row>
    <row r="633" spans="1:3" x14ac:dyDescent="0.45">
      <c r="A633" s="2">
        <v>627</v>
      </c>
      <c r="B633" s="3" t="str">
        <f>"00982699"</f>
        <v>00982699</v>
      </c>
      <c r="C633" s="3" t="str">
        <f t="shared" si="0"/>
        <v>002</v>
      </c>
    </row>
    <row r="634" spans="1:3" x14ac:dyDescent="0.45">
      <c r="A634" s="2">
        <v>628</v>
      </c>
      <c r="B634" s="3" t="str">
        <f>"00982808"</f>
        <v>00982808</v>
      </c>
      <c r="C634" s="3" t="s">
        <v>8</v>
      </c>
    </row>
    <row r="635" spans="1:3" x14ac:dyDescent="0.45">
      <c r="A635" s="2">
        <v>629</v>
      </c>
      <c r="B635" s="3" t="str">
        <f>"00982871"</f>
        <v>00982871</v>
      </c>
      <c r="C635" s="3" t="s">
        <v>8</v>
      </c>
    </row>
    <row r="636" spans="1:3" x14ac:dyDescent="0.45">
      <c r="A636" s="2">
        <v>630</v>
      </c>
      <c r="B636" s="3" t="str">
        <f>"00983027"</f>
        <v>00983027</v>
      </c>
      <c r="C636" s="3" t="str">
        <f>"002"</f>
        <v>002</v>
      </c>
    </row>
    <row r="637" spans="1:3" x14ac:dyDescent="0.45">
      <c r="A637" s="2">
        <v>631</v>
      </c>
      <c r="B637" s="3" t="str">
        <f>"00983029"</f>
        <v>00983029</v>
      </c>
      <c r="C637" s="3" t="str">
        <f>"002"</f>
        <v>002</v>
      </c>
    </row>
    <row r="638" spans="1:3" x14ac:dyDescent="0.45">
      <c r="A638" s="2">
        <v>632</v>
      </c>
      <c r="B638" s="3" t="str">
        <f>"00983031"</f>
        <v>00983031</v>
      </c>
      <c r="C638" s="3" t="str">
        <f>"002"</f>
        <v>002</v>
      </c>
    </row>
    <row r="639" spans="1:3" x14ac:dyDescent="0.45">
      <c r="A639" s="2">
        <v>633</v>
      </c>
      <c r="B639" s="3" t="str">
        <f>"00983177"</f>
        <v>00983177</v>
      </c>
      <c r="C639" s="3" t="s">
        <v>8</v>
      </c>
    </row>
    <row r="640" spans="1:3" x14ac:dyDescent="0.45">
      <c r="A640" s="2">
        <v>634</v>
      </c>
      <c r="B640" s="3" t="str">
        <f>"00983324"</f>
        <v>00983324</v>
      </c>
      <c r="C640" s="3" t="s">
        <v>8</v>
      </c>
    </row>
    <row r="641" spans="1:3" x14ac:dyDescent="0.45">
      <c r="A641" s="2">
        <v>635</v>
      </c>
      <c r="B641" s="3" t="str">
        <f>"00983379"</f>
        <v>00983379</v>
      </c>
      <c r="C641" s="3" t="s">
        <v>8</v>
      </c>
    </row>
    <row r="642" spans="1:3" x14ac:dyDescent="0.45">
      <c r="A642" s="2">
        <v>636</v>
      </c>
      <c r="B642" s="3" t="str">
        <f>"00983383"</f>
        <v>00983383</v>
      </c>
      <c r="C642" s="3" t="s">
        <v>12</v>
      </c>
    </row>
    <row r="643" spans="1:3" x14ac:dyDescent="0.45">
      <c r="A643" s="2">
        <v>637</v>
      </c>
      <c r="B643" s="3" t="str">
        <f>"00983397"</f>
        <v>00983397</v>
      </c>
      <c r="C643" s="3" t="str">
        <f>"002"</f>
        <v>002</v>
      </c>
    </row>
    <row r="644" spans="1:3" x14ac:dyDescent="0.45">
      <c r="A644" s="2">
        <v>638</v>
      </c>
      <c r="B644" s="3" t="str">
        <f>"00983423"</f>
        <v>00983423</v>
      </c>
      <c r="C644" s="3" t="s">
        <v>11</v>
      </c>
    </row>
    <row r="645" spans="1:3" x14ac:dyDescent="0.45">
      <c r="A645" s="2">
        <v>639</v>
      </c>
      <c r="B645" s="3" t="str">
        <f>"00983428"</f>
        <v>00983428</v>
      </c>
      <c r="C645" s="3" t="str">
        <f>"002"</f>
        <v>002</v>
      </c>
    </row>
    <row r="646" spans="1:3" x14ac:dyDescent="0.45">
      <c r="A646" s="2">
        <v>640</v>
      </c>
      <c r="B646" s="3" t="str">
        <f>"00983662"</f>
        <v>00983662</v>
      </c>
      <c r="C646" s="3" t="str">
        <f>"002"</f>
        <v>002</v>
      </c>
    </row>
    <row r="647" spans="1:3" x14ac:dyDescent="0.45">
      <c r="A647" s="2">
        <v>641</v>
      </c>
      <c r="B647" s="3" t="str">
        <f>"00983774"</f>
        <v>00983774</v>
      </c>
      <c r="C647" s="3" t="s">
        <v>8</v>
      </c>
    </row>
    <row r="648" spans="1:3" x14ac:dyDescent="0.45">
      <c r="A648" s="2">
        <v>642</v>
      </c>
      <c r="B648" s="3" t="str">
        <f>"00983787"</f>
        <v>00983787</v>
      </c>
      <c r="C648" s="3" t="str">
        <f>"002"</f>
        <v>002</v>
      </c>
    </row>
    <row r="649" spans="1:3" x14ac:dyDescent="0.45">
      <c r="A649" s="2">
        <v>643</v>
      </c>
      <c r="B649" s="3" t="str">
        <f>"00983873"</f>
        <v>00983873</v>
      </c>
      <c r="C649" s="3" t="str">
        <f>"002"</f>
        <v>002</v>
      </c>
    </row>
    <row r="650" spans="1:3" x14ac:dyDescent="0.45">
      <c r="A650" s="2">
        <v>644</v>
      </c>
      <c r="B650" s="3" t="str">
        <f>"00984131"</f>
        <v>00984131</v>
      </c>
      <c r="C650" s="3" t="s">
        <v>8</v>
      </c>
    </row>
    <row r="651" spans="1:3" x14ac:dyDescent="0.45">
      <c r="A651" s="2">
        <v>645</v>
      </c>
      <c r="B651" s="3" t="str">
        <f>"00984267"</f>
        <v>00984267</v>
      </c>
      <c r="C651" s="3" t="s">
        <v>6</v>
      </c>
    </row>
    <row r="652" spans="1:3" ht="28.5" x14ac:dyDescent="0.45">
      <c r="A652" s="2">
        <v>646</v>
      </c>
      <c r="B652" s="3" t="str">
        <f>"00984271"</f>
        <v>00984271</v>
      </c>
      <c r="C652" s="3" t="s">
        <v>7</v>
      </c>
    </row>
    <row r="653" spans="1:3" x14ac:dyDescent="0.45">
      <c r="A653" s="2">
        <v>647</v>
      </c>
      <c r="B653" s="3" t="str">
        <f>"00984507"</f>
        <v>00984507</v>
      </c>
      <c r="C653" s="3" t="s">
        <v>6</v>
      </c>
    </row>
    <row r="654" spans="1:3" x14ac:dyDescent="0.45">
      <c r="A654" s="2">
        <v>648</v>
      </c>
      <c r="B654" s="3" t="str">
        <f>"00984539"</f>
        <v>00984539</v>
      </c>
      <c r="C654" s="3" t="s">
        <v>8</v>
      </c>
    </row>
    <row r="655" spans="1:3" x14ac:dyDescent="0.45">
      <c r="A655" s="2">
        <v>649</v>
      </c>
      <c r="B655" s="3" t="str">
        <f>"00984706"</f>
        <v>00984706</v>
      </c>
      <c r="C655" s="3" t="str">
        <f>"002"</f>
        <v>002</v>
      </c>
    </row>
    <row r="656" spans="1:3" x14ac:dyDescent="0.45">
      <c r="A656" s="2">
        <v>650</v>
      </c>
      <c r="B656" s="3" t="str">
        <f>"00984722"</f>
        <v>00984722</v>
      </c>
      <c r="C656" s="3" t="str">
        <f>"002"</f>
        <v>002</v>
      </c>
    </row>
    <row r="657" spans="1:3" x14ac:dyDescent="0.45">
      <c r="A657" s="2">
        <v>651</v>
      </c>
      <c r="B657" s="3" t="str">
        <f>"00984785"</f>
        <v>00984785</v>
      </c>
      <c r="C657" s="3" t="str">
        <f>"002"</f>
        <v>002</v>
      </c>
    </row>
    <row r="658" spans="1:3" x14ac:dyDescent="0.45">
      <c r="A658" s="2">
        <v>652</v>
      </c>
      <c r="B658" s="3" t="str">
        <f>"00984987"</f>
        <v>00984987</v>
      </c>
      <c r="C658" s="3" t="s">
        <v>15</v>
      </c>
    </row>
    <row r="659" spans="1:3" x14ac:dyDescent="0.45">
      <c r="A659" s="2">
        <v>653</v>
      </c>
      <c r="B659" s="3" t="str">
        <f>"00985155"</f>
        <v>00985155</v>
      </c>
      <c r="C659" s="3" t="s">
        <v>8</v>
      </c>
    </row>
    <row r="660" spans="1:3" x14ac:dyDescent="0.45">
      <c r="A660" s="2">
        <v>654</v>
      </c>
      <c r="B660" s="3" t="str">
        <f>"00985213"</f>
        <v>00985213</v>
      </c>
      <c r="C660" s="3" t="str">
        <f>"002"</f>
        <v>002</v>
      </c>
    </row>
    <row r="661" spans="1:3" x14ac:dyDescent="0.45">
      <c r="A661" s="2">
        <v>655</v>
      </c>
      <c r="B661" s="3" t="str">
        <f>"00985231"</f>
        <v>00985231</v>
      </c>
      <c r="C661" s="3" t="s">
        <v>8</v>
      </c>
    </row>
    <row r="662" spans="1:3" x14ac:dyDescent="0.45">
      <c r="A662" s="2">
        <v>656</v>
      </c>
      <c r="B662" s="3" t="str">
        <f>"00985240"</f>
        <v>00985240</v>
      </c>
      <c r="C662" s="3" t="s">
        <v>8</v>
      </c>
    </row>
    <row r="663" spans="1:3" x14ac:dyDescent="0.45">
      <c r="A663" s="2">
        <v>657</v>
      </c>
      <c r="B663" s="3" t="str">
        <f>"00985448"</f>
        <v>00985448</v>
      </c>
      <c r="C663" s="3" t="s">
        <v>8</v>
      </c>
    </row>
    <row r="664" spans="1:3" x14ac:dyDescent="0.45">
      <c r="A664" s="2">
        <v>658</v>
      </c>
      <c r="B664" s="3" t="str">
        <f>"00985459"</f>
        <v>00985459</v>
      </c>
      <c r="C664" s="3" t="str">
        <f>"002"</f>
        <v>002</v>
      </c>
    </row>
    <row r="665" spans="1:3" x14ac:dyDescent="0.45">
      <c r="A665" s="2">
        <v>659</v>
      </c>
      <c r="B665" s="3" t="str">
        <f>"00985714"</f>
        <v>00985714</v>
      </c>
      <c r="C665" s="3" t="s">
        <v>11</v>
      </c>
    </row>
    <row r="666" spans="1:3" x14ac:dyDescent="0.45">
      <c r="A666" s="2">
        <v>660</v>
      </c>
      <c r="B666" s="3" t="str">
        <f>"00985742"</f>
        <v>00985742</v>
      </c>
      <c r="C666" s="3" t="s">
        <v>17</v>
      </c>
    </row>
    <row r="667" spans="1:3" x14ac:dyDescent="0.45">
      <c r="A667" s="2">
        <v>661</v>
      </c>
      <c r="B667" s="3" t="str">
        <f>"00985815"</f>
        <v>00985815</v>
      </c>
      <c r="C667" s="3" t="str">
        <f>"002"</f>
        <v>002</v>
      </c>
    </row>
    <row r="668" spans="1:3" x14ac:dyDescent="0.45">
      <c r="A668" s="2">
        <v>662</v>
      </c>
      <c r="B668" s="3" t="str">
        <f>"00985849"</f>
        <v>00985849</v>
      </c>
      <c r="C668" s="3" t="str">
        <f>"002"</f>
        <v>002</v>
      </c>
    </row>
    <row r="669" spans="1:3" x14ac:dyDescent="0.45">
      <c r="A669" s="2">
        <v>663</v>
      </c>
      <c r="B669" s="3" t="str">
        <f>"00985964"</f>
        <v>00985964</v>
      </c>
      <c r="C669" s="3" t="str">
        <f>"002"</f>
        <v>002</v>
      </c>
    </row>
    <row r="670" spans="1:3" x14ac:dyDescent="0.45">
      <c r="A670" s="2">
        <v>664</v>
      </c>
      <c r="B670" s="3" t="str">
        <f>"00986428"</f>
        <v>00986428</v>
      </c>
      <c r="C670" s="3" t="s">
        <v>8</v>
      </c>
    </row>
    <row r="671" spans="1:3" x14ac:dyDescent="0.45">
      <c r="A671" s="2">
        <v>665</v>
      </c>
      <c r="B671" s="3" t="str">
        <f>"00986507"</f>
        <v>00986507</v>
      </c>
      <c r="C671" s="3" t="s">
        <v>8</v>
      </c>
    </row>
    <row r="672" spans="1:3" x14ac:dyDescent="0.45">
      <c r="A672" s="2">
        <v>666</v>
      </c>
      <c r="B672" s="3" t="str">
        <f>"00986541"</f>
        <v>00986541</v>
      </c>
      <c r="C672" s="3" t="s">
        <v>8</v>
      </c>
    </row>
    <row r="673" spans="1:3" x14ac:dyDescent="0.45">
      <c r="A673" s="2">
        <v>667</v>
      </c>
      <c r="B673" s="3" t="str">
        <f>"00986553"</f>
        <v>00986553</v>
      </c>
      <c r="C673" s="3" t="s">
        <v>8</v>
      </c>
    </row>
    <row r="674" spans="1:3" x14ac:dyDescent="0.45">
      <c r="A674" s="2">
        <v>668</v>
      </c>
      <c r="B674" s="3" t="str">
        <f>"00986625"</f>
        <v>00986625</v>
      </c>
      <c r="C674" s="3" t="s">
        <v>11</v>
      </c>
    </row>
    <row r="675" spans="1:3" x14ac:dyDescent="0.45">
      <c r="A675" s="2">
        <v>669</v>
      </c>
      <c r="B675" s="3" t="str">
        <f>"00986629"</f>
        <v>00986629</v>
      </c>
      <c r="C675" s="3" t="s">
        <v>8</v>
      </c>
    </row>
    <row r="676" spans="1:3" ht="42.75" x14ac:dyDescent="0.45">
      <c r="A676" s="2">
        <v>670</v>
      </c>
      <c r="B676" s="3" t="str">
        <f>"00986689"</f>
        <v>00986689</v>
      </c>
      <c r="C676" s="3" t="s">
        <v>16</v>
      </c>
    </row>
    <row r="677" spans="1:3" x14ac:dyDescent="0.45">
      <c r="A677" s="2">
        <v>671</v>
      </c>
      <c r="B677" s="3" t="str">
        <f>"00986694"</f>
        <v>00986694</v>
      </c>
      <c r="C677" s="3" t="str">
        <f>"002"</f>
        <v>002</v>
      </c>
    </row>
    <row r="678" spans="1:3" x14ac:dyDescent="0.45">
      <c r="A678" s="2">
        <v>672</v>
      </c>
      <c r="B678" s="3" t="str">
        <f>"00986695"</f>
        <v>00986695</v>
      </c>
      <c r="C678" s="3" t="s">
        <v>8</v>
      </c>
    </row>
    <row r="679" spans="1:3" x14ac:dyDescent="0.45">
      <c r="A679" s="2">
        <v>673</v>
      </c>
      <c r="B679" s="3" t="str">
        <f>"00986727"</f>
        <v>00986727</v>
      </c>
      <c r="C679" s="3" t="s">
        <v>8</v>
      </c>
    </row>
    <row r="680" spans="1:3" x14ac:dyDescent="0.45">
      <c r="A680" s="2">
        <v>674</v>
      </c>
      <c r="B680" s="3" t="str">
        <f>"00986803"</f>
        <v>00986803</v>
      </c>
      <c r="C680" s="3" t="s">
        <v>8</v>
      </c>
    </row>
    <row r="681" spans="1:3" x14ac:dyDescent="0.45">
      <c r="A681" s="2">
        <v>675</v>
      </c>
      <c r="B681" s="3" t="str">
        <f>"00986821"</f>
        <v>00986821</v>
      </c>
      <c r="C681" s="3" t="s">
        <v>8</v>
      </c>
    </row>
    <row r="682" spans="1:3" x14ac:dyDescent="0.45">
      <c r="A682" s="2">
        <v>676</v>
      </c>
      <c r="B682" s="3" t="str">
        <f>"00986829"</f>
        <v>00986829</v>
      </c>
      <c r="C682" s="3" t="s">
        <v>18</v>
      </c>
    </row>
    <row r="683" spans="1:3" x14ac:dyDescent="0.45">
      <c r="A683" s="2">
        <v>677</v>
      </c>
      <c r="B683" s="3" t="str">
        <f>"00986836"</f>
        <v>00986836</v>
      </c>
      <c r="C683" s="3" t="s">
        <v>8</v>
      </c>
    </row>
    <row r="684" spans="1:3" x14ac:dyDescent="0.45">
      <c r="A684" s="2">
        <v>678</v>
      </c>
      <c r="B684" s="3" t="str">
        <f>"00986852"</f>
        <v>00986852</v>
      </c>
      <c r="C684" s="3" t="str">
        <f>"001"</f>
        <v>001</v>
      </c>
    </row>
    <row r="685" spans="1:3" ht="42.75" x14ac:dyDescent="0.45">
      <c r="A685" s="2">
        <v>679</v>
      </c>
      <c r="B685" s="3" t="str">
        <f>"00986860"</f>
        <v>00986860</v>
      </c>
      <c r="C685" s="3" t="s">
        <v>9</v>
      </c>
    </row>
    <row r="686" spans="1:3" x14ac:dyDescent="0.45">
      <c r="A686" s="2">
        <v>680</v>
      </c>
      <c r="B686" s="3" t="str">
        <f>"00986863"</f>
        <v>00986863</v>
      </c>
      <c r="C686" s="3" t="str">
        <f>"002"</f>
        <v>002</v>
      </c>
    </row>
    <row r="687" spans="1:3" x14ac:dyDescent="0.45">
      <c r="A687" s="2">
        <v>681</v>
      </c>
      <c r="B687" s="3" t="str">
        <f>"00986917"</f>
        <v>00986917</v>
      </c>
      <c r="C687" s="3" t="s">
        <v>8</v>
      </c>
    </row>
    <row r="688" spans="1:3" x14ac:dyDescent="0.45">
      <c r="A688" s="2">
        <v>682</v>
      </c>
      <c r="B688" s="3" t="str">
        <f>"00986990"</f>
        <v>00986990</v>
      </c>
      <c r="C688" s="3" t="str">
        <f>"002"</f>
        <v>002</v>
      </c>
    </row>
    <row r="689" spans="1:3" x14ac:dyDescent="0.45">
      <c r="A689" s="2">
        <v>683</v>
      </c>
      <c r="B689" s="3" t="str">
        <f>"00987003"</f>
        <v>00987003</v>
      </c>
      <c r="C689" s="3" t="s">
        <v>8</v>
      </c>
    </row>
    <row r="690" spans="1:3" x14ac:dyDescent="0.45">
      <c r="A690" s="2">
        <v>684</v>
      </c>
      <c r="B690" s="3" t="str">
        <f>"00987187"</f>
        <v>00987187</v>
      </c>
      <c r="C690" s="3" t="s">
        <v>8</v>
      </c>
    </row>
    <row r="691" spans="1:3" x14ac:dyDescent="0.45">
      <c r="A691" s="2">
        <v>685</v>
      </c>
      <c r="B691" s="3" t="str">
        <f>"200712000955"</f>
        <v>200712000955</v>
      </c>
      <c r="C691" s="3" t="s">
        <v>10</v>
      </c>
    </row>
    <row r="692" spans="1:3" x14ac:dyDescent="0.45">
      <c r="A692" s="2">
        <v>686</v>
      </c>
      <c r="B692" s="3" t="str">
        <f>"200712001188"</f>
        <v>200712001188</v>
      </c>
      <c r="C692" s="3" t="s">
        <v>10</v>
      </c>
    </row>
    <row r="693" spans="1:3" x14ac:dyDescent="0.45">
      <c r="A693" s="2">
        <v>687</v>
      </c>
      <c r="B693" s="3" t="str">
        <f>"200712003568"</f>
        <v>200712003568</v>
      </c>
      <c r="C693" s="3" t="s">
        <v>10</v>
      </c>
    </row>
    <row r="694" spans="1:3" x14ac:dyDescent="0.45">
      <c r="A694" s="2">
        <v>688</v>
      </c>
      <c r="B694" s="3" t="str">
        <f>"200801007910"</f>
        <v>200801007910</v>
      </c>
      <c r="C694" s="3" t="s">
        <v>10</v>
      </c>
    </row>
    <row r="695" spans="1:3" x14ac:dyDescent="0.45">
      <c r="A695" s="2">
        <v>689</v>
      </c>
      <c r="B695" s="3" t="str">
        <f>"200802003964"</f>
        <v>200802003964</v>
      </c>
      <c r="C695" s="3" t="s">
        <v>10</v>
      </c>
    </row>
    <row r="696" spans="1:3" x14ac:dyDescent="0.45">
      <c r="A696" s="2">
        <v>690</v>
      </c>
      <c r="B696" s="3" t="str">
        <f>"200805000853"</f>
        <v>200805000853</v>
      </c>
      <c r="C696" s="3" t="s">
        <v>10</v>
      </c>
    </row>
    <row r="697" spans="1:3" x14ac:dyDescent="0.45">
      <c r="A697" s="2">
        <v>691</v>
      </c>
      <c r="B697" s="3" t="str">
        <f>"200809000914"</f>
        <v>200809000914</v>
      </c>
      <c r="C697" s="3" t="s">
        <v>10</v>
      </c>
    </row>
    <row r="698" spans="1:3" x14ac:dyDescent="0.45">
      <c r="A698" s="2">
        <v>692</v>
      </c>
      <c r="B698" s="3" t="str">
        <f>"200810000053"</f>
        <v>200810000053</v>
      </c>
      <c r="C698" s="3" t="s">
        <v>10</v>
      </c>
    </row>
    <row r="699" spans="1:3" x14ac:dyDescent="0.45">
      <c r="A699" s="2">
        <v>693</v>
      </c>
      <c r="B699" s="3" t="str">
        <f>"201209000051"</f>
        <v>201209000051</v>
      </c>
      <c r="C699" s="3" t="s">
        <v>8</v>
      </c>
    </row>
    <row r="700" spans="1:3" x14ac:dyDescent="0.45">
      <c r="A700" s="2">
        <v>694</v>
      </c>
      <c r="B700" s="3" t="str">
        <f>"201303000903"</f>
        <v>201303000903</v>
      </c>
      <c r="C700" s="3" t="s">
        <v>10</v>
      </c>
    </row>
    <row r="701" spans="1:3" x14ac:dyDescent="0.45">
      <c r="A701" s="2">
        <v>695</v>
      </c>
      <c r="B701" s="3" t="str">
        <f>"201304000013"</f>
        <v>201304000013</v>
      </c>
      <c r="C701" s="3" t="s">
        <v>10</v>
      </c>
    </row>
    <row r="702" spans="1:3" x14ac:dyDescent="0.45">
      <c r="A702" s="2">
        <v>696</v>
      </c>
      <c r="B702" s="3" t="str">
        <f>"201304001170"</f>
        <v>201304001170</v>
      </c>
      <c r="C702" s="3" t="str">
        <f>"002"</f>
        <v>002</v>
      </c>
    </row>
    <row r="703" spans="1:3" x14ac:dyDescent="0.45">
      <c r="A703" s="2">
        <v>697</v>
      </c>
      <c r="B703" s="3" t="str">
        <f>"201304002699"</f>
        <v>201304002699</v>
      </c>
      <c r="C703" s="3" t="s">
        <v>8</v>
      </c>
    </row>
    <row r="704" spans="1:3" x14ac:dyDescent="0.45">
      <c r="A704" s="2">
        <v>698</v>
      </c>
      <c r="B704" s="3" t="str">
        <f>"201304002794"</f>
        <v>201304002794</v>
      </c>
      <c r="C704" s="3" t="s">
        <v>10</v>
      </c>
    </row>
    <row r="705" spans="1:3" x14ac:dyDescent="0.45">
      <c r="A705" s="2">
        <v>699</v>
      </c>
      <c r="B705" s="3" t="str">
        <f>"201304003553"</f>
        <v>201304003553</v>
      </c>
      <c r="C705" s="3" t="s">
        <v>10</v>
      </c>
    </row>
    <row r="706" spans="1:3" x14ac:dyDescent="0.45">
      <c r="A706" s="2">
        <v>700</v>
      </c>
      <c r="B706" s="3" t="str">
        <f>"201304006218"</f>
        <v>201304006218</v>
      </c>
      <c r="C706" s="3" t="s">
        <v>10</v>
      </c>
    </row>
    <row r="707" spans="1:3" x14ac:dyDescent="0.45">
      <c r="A707" s="2">
        <v>701</v>
      </c>
      <c r="B707" s="3" t="str">
        <f>"201401000199"</f>
        <v>201401000199</v>
      </c>
      <c r="C707" s="3" t="s">
        <v>11</v>
      </c>
    </row>
    <row r="708" spans="1:3" x14ac:dyDescent="0.45">
      <c r="A708" s="2">
        <v>702</v>
      </c>
      <c r="B708" s="3" t="str">
        <f>"201402004419"</f>
        <v>201402004419</v>
      </c>
      <c r="C708" s="3" t="str">
        <f>"002"</f>
        <v>002</v>
      </c>
    </row>
    <row r="709" spans="1:3" x14ac:dyDescent="0.45">
      <c r="A709" s="2">
        <v>703</v>
      </c>
      <c r="B709" s="3" t="str">
        <f>"201402006281"</f>
        <v>201402006281</v>
      </c>
      <c r="C709" s="3" t="s">
        <v>10</v>
      </c>
    </row>
    <row r="710" spans="1:3" x14ac:dyDescent="0.45">
      <c r="A710" s="2">
        <v>704</v>
      </c>
      <c r="B710" s="3" t="str">
        <f>"201402008150"</f>
        <v>201402008150</v>
      </c>
      <c r="C710" s="3" t="s">
        <v>8</v>
      </c>
    </row>
    <row r="711" spans="1:3" x14ac:dyDescent="0.45">
      <c r="A711" s="2">
        <v>705</v>
      </c>
      <c r="B711" s="3" t="str">
        <f>"201403000242"</f>
        <v>201403000242</v>
      </c>
      <c r="C711" s="3" t="str">
        <f>"002"</f>
        <v>002</v>
      </c>
    </row>
    <row r="712" spans="1:3" x14ac:dyDescent="0.45">
      <c r="A712" s="2">
        <v>706</v>
      </c>
      <c r="B712" s="3" t="str">
        <f>"201404000180"</f>
        <v>201404000180</v>
      </c>
      <c r="C712" s="3" t="str">
        <f>"004"</f>
        <v>004</v>
      </c>
    </row>
    <row r="713" spans="1:3" x14ac:dyDescent="0.45">
      <c r="A713" s="2">
        <v>707</v>
      </c>
      <c r="B713" s="3" t="str">
        <f>"201405000312"</f>
        <v>201405000312</v>
      </c>
      <c r="C713" s="3" t="s">
        <v>8</v>
      </c>
    </row>
    <row r="714" spans="1:3" x14ac:dyDescent="0.45">
      <c r="A714" s="2">
        <v>708</v>
      </c>
      <c r="B714" s="3" t="str">
        <f>"201405001073"</f>
        <v>201405001073</v>
      </c>
      <c r="C714" s="3" t="s">
        <v>10</v>
      </c>
    </row>
    <row r="715" spans="1:3" x14ac:dyDescent="0.45">
      <c r="A715" s="2">
        <v>709</v>
      </c>
      <c r="B715" s="3" t="str">
        <f>"201405001412"</f>
        <v>201405001412</v>
      </c>
      <c r="C715" s="3" t="s">
        <v>8</v>
      </c>
    </row>
    <row r="716" spans="1:3" x14ac:dyDescent="0.45">
      <c r="A716" s="2">
        <v>710</v>
      </c>
      <c r="B716" s="3" t="str">
        <f>"201406001187"</f>
        <v>201406001187</v>
      </c>
      <c r="C716" s="3" t="s">
        <v>6</v>
      </c>
    </row>
    <row r="717" spans="1:3" x14ac:dyDescent="0.45">
      <c r="A717" s="2">
        <v>711</v>
      </c>
      <c r="B717" s="3" t="str">
        <f>"201406001391"</f>
        <v>201406001391</v>
      </c>
      <c r="C717" s="3" t="s">
        <v>8</v>
      </c>
    </row>
    <row r="718" spans="1:3" x14ac:dyDescent="0.45">
      <c r="A718" s="2">
        <v>712</v>
      </c>
      <c r="B718" s="3" t="str">
        <f>"201406001406"</f>
        <v>201406001406</v>
      </c>
      <c r="C718" s="3" t="s">
        <v>8</v>
      </c>
    </row>
    <row r="719" spans="1:3" x14ac:dyDescent="0.45">
      <c r="A719" s="2">
        <v>713</v>
      </c>
      <c r="B719" s="3" t="str">
        <f>"201406002066"</f>
        <v>201406002066</v>
      </c>
      <c r="C719" s="3" t="s">
        <v>11</v>
      </c>
    </row>
    <row r="720" spans="1:3" x14ac:dyDescent="0.45">
      <c r="A720" s="2">
        <v>714</v>
      </c>
      <c r="B720" s="3" t="str">
        <f>"201406002406"</f>
        <v>201406002406</v>
      </c>
      <c r="C720" s="3" t="s">
        <v>11</v>
      </c>
    </row>
    <row r="721" spans="1:3" x14ac:dyDescent="0.45">
      <c r="A721" s="2">
        <v>715</v>
      </c>
      <c r="B721" s="3" t="str">
        <f>"201406004299"</f>
        <v>201406004299</v>
      </c>
      <c r="C721" s="3" t="str">
        <f>"004"</f>
        <v>004</v>
      </c>
    </row>
    <row r="722" spans="1:3" x14ac:dyDescent="0.45">
      <c r="A722" s="2">
        <v>716</v>
      </c>
      <c r="B722" s="3" t="str">
        <f>"201406004686"</f>
        <v>201406004686</v>
      </c>
      <c r="C722" s="3" t="s">
        <v>8</v>
      </c>
    </row>
    <row r="723" spans="1:3" x14ac:dyDescent="0.45">
      <c r="A723" s="2">
        <v>717</v>
      </c>
      <c r="B723" s="3" t="str">
        <f>"201406005134"</f>
        <v>201406005134</v>
      </c>
      <c r="C723" s="3" t="str">
        <f>"002"</f>
        <v>002</v>
      </c>
    </row>
    <row r="724" spans="1:3" x14ac:dyDescent="0.45">
      <c r="A724" s="2">
        <v>718</v>
      </c>
      <c r="B724" s="3" t="str">
        <f>"201406006981"</f>
        <v>201406006981</v>
      </c>
      <c r="C724" s="3" t="s">
        <v>10</v>
      </c>
    </row>
    <row r="725" spans="1:3" x14ac:dyDescent="0.45">
      <c r="A725" s="2">
        <v>719</v>
      </c>
      <c r="B725" s="3" t="str">
        <f>"201406007742"</f>
        <v>201406007742</v>
      </c>
      <c r="C725" s="3" t="s">
        <v>8</v>
      </c>
    </row>
    <row r="726" spans="1:3" x14ac:dyDescent="0.45">
      <c r="A726" s="2">
        <v>720</v>
      </c>
      <c r="B726" s="3" t="str">
        <f>"201406007860"</f>
        <v>201406007860</v>
      </c>
      <c r="C726" s="3" t="s">
        <v>8</v>
      </c>
    </row>
    <row r="727" spans="1:3" x14ac:dyDescent="0.45">
      <c r="A727" s="2">
        <v>721</v>
      </c>
      <c r="B727" s="3" t="str">
        <f>"201406008193"</f>
        <v>201406008193</v>
      </c>
      <c r="C727" s="3" t="s">
        <v>11</v>
      </c>
    </row>
    <row r="728" spans="1:3" x14ac:dyDescent="0.45">
      <c r="A728" s="2">
        <v>722</v>
      </c>
      <c r="B728" s="3" t="str">
        <f>"201406008400"</f>
        <v>201406008400</v>
      </c>
      <c r="C728" s="3" t="s">
        <v>8</v>
      </c>
    </row>
    <row r="729" spans="1:3" x14ac:dyDescent="0.45">
      <c r="A729" s="2">
        <v>723</v>
      </c>
      <c r="B729" s="3" t="str">
        <f>"201406009737"</f>
        <v>201406009737</v>
      </c>
      <c r="C729" s="3" t="str">
        <f>"004"</f>
        <v>004</v>
      </c>
    </row>
    <row r="730" spans="1:3" x14ac:dyDescent="0.45">
      <c r="A730" s="2">
        <v>724</v>
      </c>
      <c r="B730" s="3" t="str">
        <f>"201406009961"</f>
        <v>201406009961</v>
      </c>
      <c r="C730" s="3" t="str">
        <f>"004"</f>
        <v>004</v>
      </c>
    </row>
    <row r="731" spans="1:3" x14ac:dyDescent="0.45">
      <c r="A731" s="2">
        <v>725</v>
      </c>
      <c r="B731" s="3" t="str">
        <f>"201406010872"</f>
        <v>201406010872</v>
      </c>
      <c r="C731" s="3" t="s">
        <v>10</v>
      </c>
    </row>
    <row r="732" spans="1:3" x14ac:dyDescent="0.45">
      <c r="A732" s="2">
        <v>726</v>
      </c>
      <c r="B732" s="3" t="str">
        <f>"201406011059"</f>
        <v>201406011059</v>
      </c>
      <c r="C732" s="3" t="s">
        <v>6</v>
      </c>
    </row>
    <row r="733" spans="1:3" x14ac:dyDescent="0.45">
      <c r="A733" s="2">
        <v>727</v>
      </c>
      <c r="B733" s="3" t="str">
        <f>"201406011309"</f>
        <v>201406011309</v>
      </c>
      <c r="C733" s="3" t="s">
        <v>10</v>
      </c>
    </row>
    <row r="734" spans="1:3" x14ac:dyDescent="0.45">
      <c r="A734" s="2">
        <v>728</v>
      </c>
      <c r="B734" s="3" t="str">
        <f>"201406013829"</f>
        <v>201406013829</v>
      </c>
      <c r="C734" s="3" t="str">
        <f>"002"</f>
        <v>002</v>
      </c>
    </row>
    <row r="735" spans="1:3" x14ac:dyDescent="0.45">
      <c r="A735" s="2">
        <v>729</v>
      </c>
      <c r="B735" s="3" t="str">
        <f>"201406014872"</f>
        <v>201406014872</v>
      </c>
      <c r="C735" s="3" t="s">
        <v>10</v>
      </c>
    </row>
    <row r="736" spans="1:3" x14ac:dyDescent="0.45">
      <c r="A736" s="2">
        <v>730</v>
      </c>
      <c r="B736" s="3" t="str">
        <f>"201406015138"</f>
        <v>201406015138</v>
      </c>
      <c r="C736" s="3" t="s">
        <v>8</v>
      </c>
    </row>
    <row r="737" spans="1:3" x14ac:dyDescent="0.45">
      <c r="A737" s="2">
        <v>731</v>
      </c>
      <c r="B737" s="3" t="str">
        <f>"201406019010"</f>
        <v>201406019010</v>
      </c>
      <c r="C737" s="3" t="s">
        <v>10</v>
      </c>
    </row>
    <row r="738" spans="1:3" x14ac:dyDescent="0.45">
      <c r="A738" s="2">
        <v>732</v>
      </c>
      <c r="B738" s="3" t="str">
        <f>"201409006666"</f>
        <v>201409006666</v>
      </c>
      <c r="C738" s="3" t="s">
        <v>8</v>
      </c>
    </row>
    <row r="739" spans="1:3" x14ac:dyDescent="0.45">
      <c r="A739" s="2">
        <v>733</v>
      </c>
      <c r="B739" s="3" t="str">
        <f>"201409006777"</f>
        <v>201409006777</v>
      </c>
      <c r="C739" s="3" t="str">
        <f>"002"</f>
        <v>002</v>
      </c>
    </row>
    <row r="740" spans="1:3" x14ac:dyDescent="0.45">
      <c r="A740" s="2">
        <v>734</v>
      </c>
      <c r="B740" s="3" t="str">
        <f>"201410001189"</f>
        <v>201410001189</v>
      </c>
      <c r="C740" s="3" t="s">
        <v>10</v>
      </c>
    </row>
    <row r="741" spans="1:3" x14ac:dyDescent="0.45">
      <c r="A741" s="2">
        <v>735</v>
      </c>
      <c r="B741" s="3" t="str">
        <f>"201410001345"</f>
        <v>201410001345</v>
      </c>
      <c r="C741" s="3" t="str">
        <f>"002"</f>
        <v>002</v>
      </c>
    </row>
    <row r="742" spans="1:3" x14ac:dyDescent="0.45">
      <c r="A742" s="2">
        <v>736</v>
      </c>
      <c r="B742" s="3" t="str">
        <f>"201410002293"</f>
        <v>201410002293</v>
      </c>
      <c r="C742" s="3" t="s">
        <v>11</v>
      </c>
    </row>
    <row r="743" spans="1:3" x14ac:dyDescent="0.45">
      <c r="A743" s="2">
        <v>737</v>
      </c>
      <c r="B743" s="3" t="str">
        <f>"201410003250"</f>
        <v>201410003250</v>
      </c>
      <c r="C743" s="3" t="s">
        <v>11</v>
      </c>
    </row>
    <row r="744" spans="1:3" x14ac:dyDescent="0.45">
      <c r="A744" s="2">
        <v>738</v>
      </c>
      <c r="B744" s="3" t="str">
        <f>"201410005468"</f>
        <v>201410005468</v>
      </c>
      <c r="C744" s="3" t="s">
        <v>10</v>
      </c>
    </row>
    <row r="745" spans="1:3" x14ac:dyDescent="0.45">
      <c r="A745" s="2">
        <v>739</v>
      </c>
      <c r="B745" s="3" t="str">
        <f>"201410006165"</f>
        <v>201410006165</v>
      </c>
      <c r="C745" s="3" t="s">
        <v>6</v>
      </c>
    </row>
    <row r="746" spans="1:3" x14ac:dyDescent="0.45">
      <c r="A746" s="2">
        <v>740</v>
      </c>
      <c r="B746" s="3" t="str">
        <f>"201410007524"</f>
        <v>201410007524</v>
      </c>
      <c r="C746" s="3" t="s">
        <v>8</v>
      </c>
    </row>
    <row r="747" spans="1:3" x14ac:dyDescent="0.45">
      <c r="A747" s="2">
        <v>741</v>
      </c>
      <c r="B747" s="3" t="str">
        <f>"201410011622"</f>
        <v>201410011622</v>
      </c>
      <c r="C747" s="3" t="str">
        <f>"002"</f>
        <v>002</v>
      </c>
    </row>
    <row r="748" spans="1:3" x14ac:dyDescent="0.45">
      <c r="A748" s="2">
        <v>742</v>
      </c>
      <c r="B748" s="3" t="str">
        <f>"201410012566"</f>
        <v>201410012566</v>
      </c>
      <c r="C748" s="3" t="s">
        <v>10</v>
      </c>
    </row>
    <row r="749" spans="1:3" x14ac:dyDescent="0.45">
      <c r="A749" s="2">
        <v>743</v>
      </c>
      <c r="B749" s="3" t="str">
        <f>"201411000402"</f>
        <v>201411000402</v>
      </c>
      <c r="C749" s="3" t="s">
        <v>10</v>
      </c>
    </row>
    <row r="750" spans="1:3" x14ac:dyDescent="0.45">
      <c r="A750" s="2">
        <v>744</v>
      </c>
      <c r="B750" s="3" t="str">
        <f>"201411000626"</f>
        <v>201411000626</v>
      </c>
      <c r="C750" s="3" t="s">
        <v>11</v>
      </c>
    </row>
    <row r="751" spans="1:3" x14ac:dyDescent="0.45">
      <c r="A751" s="2">
        <v>745</v>
      </c>
      <c r="B751" s="3" t="str">
        <f>"201411002015"</f>
        <v>201411002015</v>
      </c>
      <c r="C751" s="3" t="s">
        <v>8</v>
      </c>
    </row>
    <row r="752" spans="1:3" x14ac:dyDescent="0.45">
      <c r="A752" s="2">
        <v>746</v>
      </c>
      <c r="B752" s="3" t="str">
        <f>"201411002064"</f>
        <v>201411002064</v>
      </c>
      <c r="C752" s="3" t="str">
        <f>"002"</f>
        <v>002</v>
      </c>
    </row>
    <row r="753" spans="1:3" x14ac:dyDescent="0.45">
      <c r="A753" s="2">
        <v>747</v>
      </c>
      <c r="B753" s="3" t="str">
        <f>"201411002338"</f>
        <v>201411002338</v>
      </c>
      <c r="C753" s="3" t="str">
        <f>"004"</f>
        <v>004</v>
      </c>
    </row>
    <row r="754" spans="1:3" x14ac:dyDescent="0.45">
      <c r="A754" s="2">
        <v>748</v>
      </c>
      <c r="B754" s="3" t="str">
        <f>"201411002800"</f>
        <v>201411002800</v>
      </c>
      <c r="C754" s="3" t="str">
        <f>"002"</f>
        <v>002</v>
      </c>
    </row>
    <row r="755" spans="1:3" x14ac:dyDescent="0.45">
      <c r="A755" s="2">
        <v>749</v>
      </c>
      <c r="B755" s="3" t="str">
        <f>"201412000447"</f>
        <v>201412000447</v>
      </c>
      <c r="C755" s="3" t="s">
        <v>6</v>
      </c>
    </row>
    <row r="756" spans="1:3" x14ac:dyDescent="0.45">
      <c r="A756" s="2">
        <v>750</v>
      </c>
      <c r="B756" s="3" t="str">
        <f>"201412000550"</f>
        <v>201412000550</v>
      </c>
      <c r="C756" s="3" t="s">
        <v>8</v>
      </c>
    </row>
    <row r="757" spans="1:3" x14ac:dyDescent="0.45">
      <c r="A757" s="2">
        <v>751</v>
      </c>
      <c r="B757" s="3" t="str">
        <f>"201412001396"</f>
        <v>201412001396</v>
      </c>
      <c r="C757" s="3" t="s">
        <v>10</v>
      </c>
    </row>
    <row r="758" spans="1:3" x14ac:dyDescent="0.45">
      <c r="A758" s="2">
        <v>752</v>
      </c>
      <c r="B758" s="3" t="str">
        <f>"201412003139"</f>
        <v>201412003139</v>
      </c>
      <c r="C758" s="3" t="s">
        <v>8</v>
      </c>
    </row>
    <row r="759" spans="1:3" x14ac:dyDescent="0.45">
      <c r="A759" s="2">
        <v>753</v>
      </c>
      <c r="B759" s="3" t="str">
        <f>"201412003451"</f>
        <v>201412003451</v>
      </c>
      <c r="C759" s="3" t="s">
        <v>11</v>
      </c>
    </row>
    <row r="760" spans="1:3" x14ac:dyDescent="0.45">
      <c r="A760" s="2">
        <v>754</v>
      </c>
      <c r="B760" s="3" t="str">
        <f>"201502000428"</f>
        <v>201502000428</v>
      </c>
      <c r="C760" s="3" t="s">
        <v>8</v>
      </c>
    </row>
    <row r="761" spans="1:3" x14ac:dyDescent="0.45">
      <c r="A761" s="2">
        <v>755</v>
      </c>
      <c r="B761" s="3" t="str">
        <f>"201502001306"</f>
        <v>201502001306</v>
      </c>
      <c r="C761" s="3" t="s">
        <v>10</v>
      </c>
    </row>
    <row r="762" spans="1:3" x14ac:dyDescent="0.45">
      <c r="A762" s="2">
        <v>756</v>
      </c>
      <c r="B762" s="3" t="str">
        <f>"201502003530"</f>
        <v>201502003530</v>
      </c>
      <c r="C762" s="3" t="s">
        <v>8</v>
      </c>
    </row>
    <row r="763" spans="1:3" x14ac:dyDescent="0.45">
      <c r="A763" s="2">
        <v>757</v>
      </c>
      <c r="B763" s="3" t="str">
        <f>"201503000488"</f>
        <v>201503000488</v>
      </c>
      <c r="C763" s="3" t="s">
        <v>8</v>
      </c>
    </row>
    <row r="764" spans="1:3" x14ac:dyDescent="0.45">
      <c r="A764" s="2">
        <v>758</v>
      </c>
      <c r="B764" s="3" t="str">
        <f>"201504001158"</f>
        <v>201504001158</v>
      </c>
      <c r="C764" s="3" t="str">
        <f>"002"</f>
        <v>002</v>
      </c>
    </row>
    <row r="765" spans="1:3" x14ac:dyDescent="0.45">
      <c r="A765" s="2">
        <v>759</v>
      </c>
      <c r="B765" s="3" t="str">
        <f>"201506000694"</f>
        <v>201506000694</v>
      </c>
      <c r="C765" s="3" t="s">
        <v>10</v>
      </c>
    </row>
    <row r="766" spans="1:3" ht="28.5" x14ac:dyDescent="0.45">
      <c r="A766" s="2">
        <v>760</v>
      </c>
      <c r="B766" s="3" t="str">
        <f>"201506000740"</f>
        <v>201506000740</v>
      </c>
      <c r="C766" s="3" t="s">
        <v>7</v>
      </c>
    </row>
    <row r="767" spans="1:3" x14ac:dyDescent="0.45">
      <c r="A767" s="2">
        <v>761</v>
      </c>
      <c r="B767" s="3" t="str">
        <f>"201506003701"</f>
        <v>201506003701</v>
      </c>
      <c r="C767" s="3" t="str">
        <f>"002"</f>
        <v>002</v>
      </c>
    </row>
    <row r="768" spans="1:3" x14ac:dyDescent="0.45">
      <c r="A768" s="2">
        <v>762</v>
      </c>
      <c r="B768" s="3" t="str">
        <f>"201511019762"</f>
        <v>201511019762</v>
      </c>
      <c r="C768" s="3" t="str">
        <f>"002"</f>
        <v>002</v>
      </c>
    </row>
    <row r="769" spans="1:3" x14ac:dyDescent="0.45">
      <c r="A769" s="2">
        <v>763</v>
      </c>
      <c r="B769" s="3" t="str">
        <f>"201511031334"</f>
        <v>201511031334</v>
      </c>
      <c r="C769" s="3" t="s">
        <v>8</v>
      </c>
    </row>
    <row r="770" spans="1:3" x14ac:dyDescent="0.45">
      <c r="A770" s="2">
        <v>764</v>
      </c>
      <c r="B770" s="3" t="str">
        <f>"201511035338"</f>
        <v>201511035338</v>
      </c>
      <c r="C770" s="3" t="s">
        <v>8</v>
      </c>
    </row>
    <row r="771" spans="1:3" x14ac:dyDescent="0.45">
      <c r="A771" s="2">
        <v>765</v>
      </c>
      <c r="B771" s="3" t="str">
        <f>"201511039194"</f>
        <v>201511039194</v>
      </c>
      <c r="C771" s="3" t="s">
        <v>10</v>
      </c>
    </row>
    <row r="772" spans="1:3" x14ac:dyDescent="0.45">
      <c r="A772" s="2">
        <v>766</v>
      </c>
      <c r="B772" s="3" t="str">
        <f>"201511040322"</f>
        <v>201511040322</v>
      </c>
      <c r="C772" s="3" t="str">
        <f>"002"</f>
        <v>002</v>
      </c>
    </row>
    <row r="773" spans="1:3" x14ac:dyDescent="0.45">
      <c r="A773" s="2">
        <v>767</v>
      </c>
      <c r="B773" s="3" t="str">
        <f>"201512000650"</f>
        <v>201512000650</v>
      </c>
      <c r="C773" s="3" t="s">
        <v>8</v>
      </c>
    </row>
    <row r="774" spans="1:3" x14ac:dyDescent="0.45">
      <c r="A774" s="2">
        <v>768</v>
      </c>
      <c r="B774" s="3" t="str">
        <f>"201512001897"</f>
        <v>201512001897</v>
      </c>
      <c r="C774" s="3" t="str">
        <f>"002"</f>
        <v>002</v>
      </c>
    </row>
    <row r="775" spans="1:3" x14ac:dyDescent="0.45">
      <c r="A775" s="2">
        <v>769</v>
      </c>
      <c r="B775" s="3" t="str">
        <f>"201512003587"</f>
        <v>201512003587</v>
      </c>
      <c r="C775" s="3" t="str">
        <f>"002"</f>
        <v>002</v>
      </c>
    </row>
    <row r="776" spans="1:3" x14ac:dyDescent="0.45">
      <c r="A776" s="2">
        <v>770</v>
      </c>
      <c r="B776" s="3" t="str">
        <f>"201601000406"</f>
        <v>201601000406</v>
      </c>
      <c r="C776" s="3" t="str">
        <f>"002"</f>
        <v>002</v>
      </c>
    </row>
    <row r="777" spans="1:3" x14ac:dyDescent="0.45">
      <c r="A777" s="2">
        <v>771</v>
      </c>
      <c r="B777" s="3" t="str">
        <f>"201604000596"</f>
        <v>201604000596</v>
      </c>
      <c r="C777" s="3" t="str">
        <f>"002"</f>
        <v>002</v>
      </c>
    </row>
    <row r="778" spans="1:3" x14ac:dyDescent="0.45">
      <c r="A778" s="2">
        <v>772</v>
      </c>
      <c r="B778" s="3" t="str">
        <f>"201604003449"</f>
        <v>201604003449</v>
      </c>
      <c r="C778" s="3" t="str">
        <f>"004"</f>
        <v>004</v>
      </c>
    </row>
    <row r="779" spans="1:3" x14ac:dyDescent="0.45">
      <c r="A779" s="2">
        <v>773</v>
      </c>
      <c r="B779" s="3" t="str">
        <f>"201604006345"</f>
        <v>201604006345</v>
      </c>
      <c r="C779" s="3" t="s">
        <v>10</v>
      </c>
    </row>
    <row r="781" spans="1:3" x14ac:dyDescent="0.45">
      <c r="C781" s="8" t="s">
        <v>27</v>
      </c>
    </row>
    <row r="782" spans="1:3" x14ac:dyDescent="0.45">
      <c r="C782" s="8" t="s">
        <v>24</v>
      </c>
    </row>
    <row r="783" spans="1:3" x14ac:dyDescent="0.45">
      <c r="C783" s="8" t="s">
        <v>25</v>
      </c>
    </row>
    <row r="784" spans="1:3" x14ac:dyDescent="0.45">
      <c r="C784" s="8" t="s">
        <v>26</v>
      </c>
    </row>
  </sheetData>
  <mergeCells count="2">
    <mergeCell ref="A1:D1"/>
    <mergeCell ref="A2:D2"/>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ΑΠΟΡ.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2024-02-16T14:43:27Z</dcterms:modified>
</cp:coreProperties>
</file>